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KO-CRR-nábytek\Výkazy výměr\"/>
    </mc:Choice>
  </mc:AlternateContent>
  <xr:revisionPtr revIDLastSave="0" documentId="13_ncr:1_{8D3F59B9-080E-4372-9A16-998C867BFBD2}" xr6:coauthVersionLast="36" xr6:coauthVersionMax="36" xr10:uidLastSave="{00000000-0000-0000-0000-000000000000}"/>
  <bookViews>
    <workbookView xWindow="0" yWindow="0" windowWidth="28800" windowHeight="11028" xr2:uid="{20D2506B-0739-4CFB-8A83-916B688F9426}"/>
  </bookViews>
  <sheets>
    <sheet name="Rekapitulace stavby" sheetId="1" r:id="rId1"/>
    <sheet name="SO 01.1-f - nábytek" sheetId="2" r:id="rId2"/>
  </sheets>
  <definedNames>
    <definedName name="_xlnm._FilterDatabase" localSheetId="1" hidden="1">'SO 01.1-f - nábytek'!$C$80:$K$97</definedName>
    <definedName name="_xlnm.Print_Titles" localSheetId="0">'Rekapitulace stavby'!$52:$52</definedName>
    <definedName name="_xlnm.Print_Titles" localSheetId="1">'SO 01.1-f - nábytek'!$80:$80</definedName>
    <definedName name="_xlnm.Print_Area" localSheetId="0">'Rekapitulace stavby'!$D$4:$AO$36,'Rekapitulace stavby'!$C$42:$AQ$56</definedName>
    <definedName name="_xlnm.Print_Area" localSheetId="1">'SO 01.1-f - nábytek'!$C$4:$J$39,'SO 01.1-f - nábytek'!$C$45:$J$62,'SO 01.1-f - nábytek'!$C$68:$K$97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55" i="1" l="1"/>
  <c r="BK97" i="2" l="1"/>
  <c r="BI97" i="2"/>
  <c r="BH97" i="2"/>
  <c r="BG97" i="2"/>
  <c r="BF97" i="2"/>
  <c r="BE97" i="2"/>
  <c r="T97" i="2"/>
  <c r="R97" i="2"/>
  <c r="P97" i="2"/>
  <c r="J97" i="2"/>
  <c r="BK96" i="2"/>
  <c r="BI96" i="2"/>
  <c r="BH96" i="2"/>
  <c r="BG96" i="2"/>
  <c r="BF96" i="2"/>
  <c r="BE96" i="2"/>
  <c r="T96" i="2"/>
  <c r="R96" i="2"/>
  <c r="P96" i="2"/>
  <c r="J96" i="2"/>
  <c r="BK95" i="2"/>
  <c r="BI95" i="2"/>
  <c r="BH95" i="2"/>
  <c r="BG95" i="2"/>
  <c r="BF95" i="2"/>
  <c r="T95" i="2"/>
  <c r="R95" i="2"/>
  <c r="P95" i="2"/>
  <c r="J95" i="2"/>
  <c r="BE95" i="2" s="1"/>
  <c r="BK94" i="2"/>
  <c r="BI94" i="2"/>
  <c r="BH94" i="2"/>
  <c r="BG94" i="2"/>
  <c r="BF94" i="2"/>
  <c r="BE94" i="2"/>
  <c r="T94" i="2"/>
  <c r="R94" i="2"/>
  <c r="P94" i="2"/>
  <c r="J94" i="2"/>
  <c r="BK93" i="2"/>
  <c r="BI93" i="2"/>
  <c r="BH93" i="2"/>
  <c r="BG93" i="2"/>
  <c r="BF93" i="2"/>
  <c r="T93" i="2"/>
  <c r="R93" i="2"/>
  <c r="P93" i="2"/>
  <c r="J93" i="2"/>
  <c r="BE93" i="2" s="1"/>
  <c r="BK92" i="2"/>
  <c r="BI92" i="2"/>
  <c r="BH92" i="2"/>
  <c r="BG92" i="2"/>
  <c r="BF92" i="2"/>
  <c r="T92" i="2"/>
  <c r="R92" i="2"/>
  <c r="P92" i="2"/>
  <c r="J92" i="2"/>
  <c r="BE92" i="2" s="1"/>
  <c r="BK91" i="2"/>
  <c r="BI91" i="2"/>
  <c r="BH91" i="2"/>
  <c r="BG91" i="2"/>
  <c r="BF91" i="2"/>
  <c r="BE91" i="2"/>
  <c r="T91" i="2"/>
  <c r="R91" i="2"/>
  <c r="P91" i="2"/>
  <c r="J91" i="2"/>
  <c r="BK90" i="2"/>
  <c r="BI90" i="2"/>
  <c r="BH90" i="2"/>
  <c r="BG90" i="2"/>
  <c r="BF90" i="2"/>
  <c r="T90" i="2"/>
  <c r="R90" i="2"/>
  <c r="P90" i="2"/>
  <c r="J90" i="2"/>
  <c r="BE90" i="2" s="1"/>
  <c r="BK89" i="2"/>
  <c r="BI89" i="2"/>
  <c r="BH89" i="2"/>
  <c r="BG89" i="2"/>
  <c r="BF89" i="2"/>
  <c r="T89" i="2"/>
  <c r="R89" i="2"/>
  <c r="P89" i="2"/>
  <c r="J89" i="2"/>
  <c r="BE89" i="2" s="1"/>
  <c r="BK88" i="2"/>
  <c r="BI88" i="2"/>
  <c r="BH88" i="2"/>
  <c r="BG88" i="2"/>
  <c r="BF88" i="2"/>
  <c r="BE88" i="2"/>
  <c r="T88" i="2"/>
  <c r="R88" i="2"/>
  <c r="P88" i="2"/>
  <c r="P83" i="2" s="1"/>
  <c r="P82" i="2" s="1"/>
  <c r="P81" i="2" s="1"/>
  <c r="J88" i="2"/>
  <c r="BK87" i="2"/>
  <c r="BI87" i="2"/>
  <c r="BH87" i="2"/>
  <c r="BG87" i="2"/>
  <c r="BF87" i="2"/>
  <c r="T87" i="2"/>
  <c r="R87" i="2"/>
  <c r="P87" i="2"/>
  <c r="J87" i="2"/>
  <c r="BE87" i="2" s="1"/>
  <c r="BK86" i="2"/>
  <c r="BI86" i="2"/>
  <c r="BH86" i="2"/>
  <c r="BG86" i="2"/>
  <c r="BF86" i="2"/>
  <c r="T86" i="2"/>
  <c r="R86" i="2"/>
  <c r="P86" i="2"/>
  <c r="J86" i="2"/>
  <c r="BE86" i="2" s="1"/>
  <c r="BK85" i="2"/>
  <c r="BI85" i="2"/>
  <c r="BH85" i="2"/>
  <c r="BG85" i="2"/>
  <c r="BF85" i="2"/>
  <c r="T85" i="2"/>
  <c r="R85" i="2"/>
  <c r="P85" i="2"/>
  <c r="J85" i="2"/>
  <c r="BE85" i="2" s="1"/>
  <c r="BK84" i="2"/>
  <c r="BI84" i="2"/>
  <c r="BH84" i="2"/>
  <c r="BG84" i="2"/>
  <c r="BF84" i="2"/>
  <c r="T84" i="2"/>
  <c r="R84" i="2"/>
  <c r="P84" i="2"/>
  <c r="J84" i="2"/>
  <c r="BE84" i="2" s="1"/>
  <c r="J78" i="2"/>
  <c r="J75" i="2"/>
  <c r="F75" i="2"/>
  <c r="E73" i="2"/>
  <c r="J55" i="2"/>
  <c r="F55" i="2"/>
  <c r="F52" i="2"/>
  <c r="E50" i="2"/>
  <c r="E48" i="2"/>
  <c r="J37" i="2"/>
  <c r="J36" i="2"/>
  <c r="J35" i="2"/>
  <c r="J54" i="2" s="1"/>
  <c r="F78" i="2" s="1"/>
  <c r="F54" i="2" s="1"/>
  <c r="J52" i="2" s="1"/>
  <c r="E71" i="2" s="1"/>
  <c r="BB54" i="1" s="1"/>
  <c r="BA54" i="1" s="1"/>
  <c r="AT55" i="1" s="1"/>
  <c r="AU54" i="1" s="1"/>
  <c r="AZ54" i="1"/>
  <c r="BC54" i="1"/>
  <c r="BD54" i="1"/>
  <c r="W33" i="1" s="1"/>
  <c r="AS54" i="1"/>
  <c r="AM50" i="1"/>
  <c r="L50" i="1"/>
  <c r="AM49" i="1"/>
  <c r="L49" i="1"/>
  <c r="AM47" i="1"/>
  <c r="L47" i="1"/>
  <c r="L45" i="1"/>
  <c r="L44" i="1"/>
  <c r="F36" i="2" l="1"/>
  <c r="J33" i="2"/>
  <c r="R83" i="2"/>
  <c r="R82" i="2" s="1"/>
  <c r="R81" i="2" s="1"/>
  <c r="F37" i="2"/>
  <c r="F35" i="2"/>
  <c r="T83" i="2"/>
  <c r="T82" i="2" s="1"/>
  <c r="T81" i="2" s="1"/>
  <c r="BK83" i="2"/>
  <c r="J83" i="2" s="1"/>
  <c r="J61" i="2" s="1"/>
  <c r="J34" i="2"/>
  <c r="AW54" i="1"/>
  <c r="AK30" i="1" s="1"/>
  <c r="W30" i="1"/>
  <c r="F34" i="2"/>
  <c r="F77" i="2"/>
  <c r="F33" i="2"/>
  <c r="J77" i="2"/>
  <c r="AV54" i="1"/>
  <c r="AX54" i="1"/>
  <c r="W31" i="1"/>
  <c r="AY54" i="1"/>
  <c r="W32" i="1"/>
  <c r="BK82" i="2" l="1"/>
  <c r="BK81" i="2" s="1"/>
  <c r="J81" i="2" s="1"/>
  <c r="AN55" i="1" s="1"/>
  <c r="AT54" i="1"/>
  <c r="AG54" i="1" l="1"/>
  <c r="J82" i="2"/>
  <c r="J60" i="2" s="1"/>
  <c r="J59" i="2"/>
  <c r="J30" i="2"/>
  <c r="J39" i="2" s="1"/>
  <c r="AN54" i="1" l="1"/>
  <c r="AK26" i="1"/>
  <c r="W29" i="1" l="1"/>
  <c r="AK29" i="1" s="1"/>
  <c r="AK35" i="1" s="1"/>
</calcChain>
</file>

<file path=xl/sharedStrings.xml><?xml version="1.0" encoding="utf-8"?>
<sst xmlns="http://schemas.openxmlformats.org/spreadsheetml/2006/main" count="453" uniqueCount="166">
  <si>
    <t>Export Komplet</t>
  </si>
  <si>
    <t>VZ</t>
  </si>
  <si>
    <t>2.0</t>
  </si>
  <si>
    <t/>
  </si>
  <si>
    <t>False</t>
  </si>
  <si>
    <t>{267b694c-645c-4a7e-8013-c1c748eda338}</t>
  </si>
  <si>
    <t>&gt;&gt;  skryté sloupce  &lt;&lt;</t>
  </si>
  <si>
    <t>0,01</t>
  </si>
  <si>
    <t>21</t>
  </si>
  <si>
    <t>15</t>
  </si>
  <si>
    <t>REKAPITULACE STAVBY</t>
  </si>
  <si>
    <t>v ---  níže se nacházejí doplnkové a pomocné údaje k sestavám  --- v</t>
  </si>
  <si>
    <t>0,001</t>
  </si>
  <si>
    <t>Kód:</t>
  </si>
  <si>
    <t>2020-09A-1-1</t>
  </si>
  <si>
    <t>Stavba:</t>
  </si>
  <si>
    <t>INFRASTRUKTURA ZŠ CHOMUTOV - odb.učebny - cizí jazyk+IT -ZŠ Na příkopech 895, Chomutov - učebna 1.1</t>
  </si>
  <si>
    <t>KSO:</t>
  </si>
  <si>
    <t>CC-CZ:</t>
  </si>
  <si>
    <t>Místo:</t>
  </si>
  <si>
    <t xml:space="preserve"> </t>
  </si>
  <si>
    <t>Datum:</t>
  </si>
  <si>
    <t>2. 3. 2020</t>
  </si>
  <si>
    <t>Zadavatel:</t>
  </si>
  <si>
    <t>IČ:</t>
  </si>
  <si>
    <t xml:space="preserve"> 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</si>
  <si>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</si>
  <si>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</si>
  <si>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</si>
  <si>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</si>
  <si>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</si>
  <si>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</si>
  <si>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</si>
  <si>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</si>
  <si>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</si>
  <si>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</si>
  <si>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</si>
  <si>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</si>
  <si>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</si>
  <si>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</si>
  <si>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</si>
  <si>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</si>
  <si>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</si>
  <si>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</si>
  <si>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</si>
  <si>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</si>
  <si>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</si>
  <si>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</si>
  <si>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</si>
  <si>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</si>
  <si>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</si>
  <si>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</si>
  <si>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</si>
  <si>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</si>
  <si>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</si>
  <si>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</si>
  <si>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</si>
  <si>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</si>
  <si>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</si>
  <si>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</si>
  <si>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</si>
  <si>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</si>
  <si>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</si>
  <si>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</si>
  <si>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</si>
  <si>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</si>
  <si>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</si>
  <si>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</si>
  <si>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</si>
  <si>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</si>
  <si>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</si>
  <si>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</si>
  <si>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</si>
  <si>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</si>
  <si>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</si>
  <si>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</si>
  <si>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</si>
  <si>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1</t>
  </si>
  <si>
    <t>2</t>
  </si>
  <si>
    <t>SO 01.1-f</t>
  </si>
  <si>
    <t>nábytek</t>
  </si>
  <si>
    <t>{e87cbfc7-5ac9-47bf-aa81-98bd3e13fb02}</t>
  </si>
  <si>
    <t>KRYCÍ LIST SOUPISU PRACÍ</t>
  </si>
  <si>
    <t>Objekt:</t>
  </si>
  <si>
    <t>SO 01.1-f - nábytek</t>
  </si>
  <si>
    <t>REKAPITULACE ČLENĚNÍ SOUPISU PRACÍ</t>
  </si>
  <si>
    <t>Kód dílu - Popis</t>
  </si>
  <si>
    <t>Cena celkem [CZK]</t>
  </si>
  <si>
    <t>-1</t>
  </si>
  <si>
    <t>AVT - Koncové prvky, nábytek, stínicí technika</t>
  </si>
  <si>
    <t xml:space="preserve">    D3 - Nábytek</t>
  </si>
  <si>
    <t>SOUPIS PRACÍ</t>
  </si>
  <si>
    <t>PČ</t>
  </si>
  <si>
    <t>MJ</t>
  </si>
  <si>
    <t>Množství</t>
  </si>
  <si>
    <t>J.cena [CZK]</t>
  </si>
  <si>
    <t>Cenová soustava</t>
  </si>
  <si>
    <t>J. Nh [h]</t>
  </si>
  <si>
    <t>Nh celkem [h]</t>
  </si>
  <si>
    <t>J. hmotnost [t]</t>
  </si>
  <si>
    <t>Hmotnost celkem [t]</t>
  </si>
  <si>
    <t>J. suť [t]</t>
  </si>
  <si>
    <t>Suť Celkem [t]</t>
  </si>
  <si>
    <t>Náklady soupisu celkem</t>
  </si>
  <si>
    <t>AVT</t>
  </si>
  <si>
    <t>Koncové prvky, nábytek, stínicí technika</t>
  </si>
  <si>
    <t>ROZPOCET</t>
  </si>
  <si>
    <t>D3</t>
  </si>
  <si>
    <t>Nábytek</t>
  </si>
  <si>
    <t>4</t>
  </si>
  <si>
    <t>K</t>
  </si>
  <si>
    <t>Držák PC</t>
  </si>
  <si>
    <t>Držák PC plechový, šířkově nastavitelný. Držák je určen pro instalaci počítače s maximálními rozměry š. 220mm × v. 450mm x h. 480 mm. Cena včetně dopravy a instalace.</t>
  </si>
  <si>
    <t>kus</t>
  </si>
  <si>
    <t>vlastní</t>
  </si>
  <si>
    <t>-1600991842</t>
  </si>
  <si>
    <t>11</t>
  </si>
  <si>
    <t>Jednací stůl</t>
  </si>
  <si>
    <t>Jednací stůl, rozměr pracovní desky1600x1000mm, LTD 22mm, kovová podnož 30x30mm. Cena včetně dopravy a instalace.</t>
  </si>
  <si>
    <t>877068428</t>
  </si>
  <si>
    <t>9</t>
  </si>
  <si>
    <t>Kabelový žlab k la.1</t>
  </si>
  <si>
    <t>Kabelový žlab o rozměrech š.880×h.150×v.760mm pro lavici pro jednoho studenta a vytvoření podélného layoutu sezení v řadách nebo do U, 1× otvor pro napojení na kabelové průchodky stolu pro jednoho studenta a 2× otvor pro napojení další řady. Uzamykatelná a výklopná horní deska pro případný servisní zásah do technologie jazykové laboratoře, možnost řetězení žlabů dohromady. Možnost výběru barevného provedení alespoň ze čtyř základních typů dekorů/barev. Cena včetně dopravy a instalace.</t>
  </si>
  <si>
    <t>-1166261531</t>
  </si>
  <si>
    <t>10</t>
  </si>
  <si>
    <t>Kabelový žlab k la.2</t>
  </si>
  <si>
    <t>Kabelový žlab o rozměrech š.1300×h.150×v.760mm pro lavici pro jednoho studenta a vytvoření podélného layoutu sezení v řadách nebo do U, 1× otvor pro napojení na kabelové průchodky stolu pro jednoho studenta a 2× otvor pro napojení další řady. Uzamykatelná a výklopná horní deska pro případný servisní zásah do technologie jazykové laboratoře, možnost řetězení žlabů dohromady. Možnost výběru barevného provedení alespoň ze čtyř základních typů dekorů/barev. Cena včetně dopravy a instalace.</t>
  </si>
  <si>
    <t>-1074787633</t>
  </si>
  <si>
    <t>8</t>
  </si>
  <si>
    <t>Kabelový žlab k lavi</t>
  </si>
  <si>
    <t>Kabelový žlab o rozměrech š.1760×h.150×v.760mm pro spojení 2x lavice pro jednoho studenta a vytvoření podélného layoutu sezení v řadách nebo do U, 2× otvor pro napojení na kabelové průchodky stolu pro jednoho studenta a 2× otvor pro napojení další řady. Uzamykatelná a výklopná horní deska pro případný servisní zásah do technologie jazykové laboratoře, možnost řetězení žlabů dohromady. Konstrukce nábytku je z oboustranně laminované dřevotřískové desky, lepeny jsou voděodolným PUR lepidlem. Možnost výběru barevného provedení alespoň ze čtyř základních typů dekorů/barev. Cena včetně dopravy a instalace.</t>
  </si>
  <si>
    <t>555314856</t>
  </si>
  <si>
    <t>6</t>
  </si>
  <si>
    <t>Kabelový žlab pro sp</t>
  </si>
  <si>
    <t>Kabelový žlab o rozmerech š-1760 x h-400 x v-270mm pro spojení 4x lavice pro jednoho studenta a vytvoření podélného layoutu sezení proti sobě s možností vedení kabeláže jazykové laboratoře z katedry do kabelového žlabu, 8x otvor pro napojení na kabelové průchodky stolů pro jednoho studenta. Uzamykatelná a výklopná horní deska pro případné servisní zásahy do technologie jazykové laboratoře, možnost řetězení žlabů dohromady. Konstrukce nábytku je z oboustranně laminované dřevotřískové desky, lepeny jsou voděodolným PUR lepidlem.Možnost výběru barevného provedení alespoň ze čtyř základních typů dekorů/barev. Cena včetně dopravy a instalace.</t>
  </si>
  <si>
    <t>1551583946</t>
  </si>
  <si>
    <t>Katedra učitele</t>
  </si>
  <si>
    <t>Katedra profesora jazykové laboratoře přizpůsobena pro osazení techniky jazykové laboratoře. Vnější rozměry katedry š.1600×h.680×v.760mm, 2× kabelová průchodka. V pravé části katedry umístěna uzamykatelná skříňka na soklu o vnitřních rozměrech š.510×h.632×v.688mm. Skříňka vybavena nasávacím otvorem v čele dvířek a otvorem v horní části pro odvedení teplého vzduchu (krytí otvorů perforovaným plechem/mřížkou). V levé části katedry umístěna skříňka s 3× polohovatelnou policí. Prostor mezi skříňkami vybaven falešnými uzamykatelnými zády pro možnost umístění interface jazykové laboratoře. Vytvořený propoj mezi prostorem uzamykatelné skříňky a falešnými zády. Možnost napojení katedry na kabelové žlaby pro studentské stoly. Konstrukce nábytku je z oboustranně laminované dřevotřískové desky, pohledové hrany jsou lepeny voděodolným PUR lepidlem. Možnost výběru barevného provedení alespoň ze čtyř základních typů dekorů/barev. Cena včetně dopravy a instalace.</t>
  </si>
  <si>
    <t>1482062226</t>
  </si>
  <si>
    <t>5</t>
  </si>
  <si>
    <t>Kotvení do podlahy</t>
  </si>
  <si>
    <t>Kotvení do podlahy do tvaru L, příložka pozink, hmoždinka 8x50. Cena včetně dopravy a instalace.</t>
  </si>
  <si>
    <t>633393195</t>
  </si>
  <si>
    <t>7</t>
  </si>
  <si>
    <t>Krycí bok pro kabelo</t>
  </si>
  <si>
    <t>Deska pro zakrytí spodního otvoru sestavy žákovských stolů a kabelového žlabu, montáž pomocí plastových příchytek. Možnost výběru barevného provedení alespoň ze čtyř základních typů dekorů/barev. Cena včetně dopravy a instalace.</t>
  </si>
  <si>
    <t>-772581271</t>
  </si>
  <si>
    <t>3</t>
  </si>
  <si>
    <t>Lavice pro 1x stud.1</t>
  </si>
  <si>
    <t>Lavice jazykové laboratoře přizpůsobena pro osazení techniky jazykové laboratoře, vhodná pro hendikepovaného studenta. Rozměr pracovní desky 1300x600mm. Lavice pro jednoho studenta, 4x kabelová průchodka. Stůl je vhodný pro spojení do různých sestav - vytvoření dvojlavice, vytvoření podélného layoutu sezení, vytvoření layautu do U. Možnost napojení stolu na kabelový žlab. Standardní minimální použité materiály: lamino desky ABS hrana lepena PUR lepidlemm, korpusy lepené v lisu, HPL lepeno voděodolným lepidlem, celokovové úchytky, trojcestné zámky. Možnost výběru barevného provedení alespoň ze čtyř základních typů dekorů/barev. Cena včetně dopravy a instalace.</t>
  </si>
  <si>
    <t>1877605140</t>
  </si>
  <si>
    <t>Lavice pro 1x studen</t>
  </si>
  <si>
    <t>Lavice jazykové laboratoře přizpůsobena pro osazení techniky jazykové laboratoře. Rozměr pracovní desky 880x600mm. Lavice pro jednoho studenta, 4x kabelová průchodka. Stůl je vhodný pro spojení do různých sestav - vytvoření dvojlavice, vytvoření podélného layoutu sezení, vytvoření layautu do U. Možnost napojení stolu na kabelový žlab. Standardní minimální použité materiály: lamino desky ABS hrana lepena PUR lepidlemm, korpusy lepené v lisu, HPL lepeno voděodolným lepidlem, celokovové úchytky, trojcestné zámky. Možnost výběru barevného provedení alespoň ze čtyř základních typů dekorů/barev. Cena včetně dopravy a instalace.</t>
  </si>
  <si>
    <t>-1762268598</t>
  </si>
  <si>
    <t>12</t>
  </si>
  <si>
    <t>Skříň vysoká</t>
  </si>
  <si>
    <t>Regál otevřený pro ukládání batohů, rozměr ŠxVxH 800x2000x400mm. Standardní minimální použité materiály: lamino desky, ABS hrana lepena PUR lepidlemm, korpusy lepené v lisu. Možnost výběru barevného provedení alespoň ze čtyř základních typů dekorů/barev. Cena včetně dopravy a instalace.</t>
  </si>
  <si>
    <t>1195702484</t>
  </si>
  <si>
    <t>14</t>
  </si>
  <si>
    <t>Židle studentská</t>
  </si>
  <si>
    <t>Židle pojízdná (kluzáky) s výškovým nastavením pomocí pístu a plastovým šálovým sedákem se vzduchovým polštářem. Volba barvy plastového sedáku alespoň ze čtyř barevných variant. Cena včetně dopravy, instalace.</t>
  </si>
  <si>
    <t>866890302</t>
  </si>
  <si>
    <t>13</t>
  </si>
  <si>
    <t>Židle učitelská  as</t>
  </si>
  <si>
    <t>Židle pojízdná (s kolečky) s výškovým nastavením pomocí pístu a plastovým šálovým sedákem se vzduchovým polštářem. Volba barvy plastového sedáku alespoň ze čtyř barevných variant. Cena včetně dopravy, instalace.</t>
  </si>
  <si>
    <t>1129478351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</si>
</sst>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29">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scheme val="minor"/>
    </font>
    <font>
      <sz val="18"/>
      <color theme="10"/>
      <name val="Wingdings 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16" fillId="0" borderId="0" applyNumberFormat="0" applyFill="0" applyBorder="0" applyAlignment="0" applyProtection="0"/>
  </cellStyleXfs>
  <cellXfs count="179">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6" fillId="0" borderId="0" xfId="0" applyFont="1" applyAlignment="1">
      <alignment horizontal="left" vertical="center" wrapText="1"/>
    </xf>
    <xf numFmtId="0" fontId="6" fillId="0" borderId="0" xfId="0" applyFont="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1BB7C81C-7FEC-468D-8008-E9CA0282578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7CFA049-3603-4B79-8F24-4C79235E82B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6C49B-8E74-4563-9A1B-4E0FF611B5BF}">
  <sheetPr>
    <pageSetUpPr fitToPage="1"/>
  </sheetPr>
  <dimension ref="A1:CM57"/>
  <sheetViews>
    <sheetView showGridLines="0" tabSelected="1" topLeftCell="A27" workbookViewId="0">
      <selection activeCell="BE48" sqref="BE48"/>
    </sheetView>
  </sheetViews>
  <sheetFormatPr defaultRowHeight="10.199999999999999"/>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c r="A1" s="1" t="s">
        <v>0</v>
      </c>
      <c r="AZ1" s="1" t="s">
        <v>1</v>
      </c>
      <c r="BA1" s="1" t="s">
        <v>2</v>
      </c>
      <c r="BB1" s="1" t="s">
        <v>3</v>
      </c>
      <c r="BT1" s="1" t="s">
        <v>4</v>
      </c>
      <c r="BU1" s="1" t="s">
        <v>4</v>
      </c>
      <c r="BV1" s="1" t="s">
        <v>5</v>
      </c>
    </row>
    <row r="2" spans="1:74" ht="36.9" customHeight="1">
      <c r="AR2" s="169" t="s">
        <v>6</v>
      </c>
      <c r="AS2" s="170"/>
      <c r="AT2" s="170"/>
      <c r="AU2" s="170"/>
      <c r="AV2" s="170"/>
      <c r="AW2" s="170"/>
      <c r="AX2" s="170"/>
      <c r="AY2" s="170"/>
      <c r="AZ2" s="170"/>
      <c r="BA2" s="170"/>
      <c r="BB2" s="170"/>
      <c r="BC2" s="170"/>
      <c r="BD2" s="170"/>
      <c r="BE2" s="170"/>
      <c r="BS2" s="2" t="s">
        <v>7</v>
      </c>
      <c r="BT2" s="2" t="s">
        <v>8</v>
      </c>
    </row>
    <row r="3" spans="1:74" ht="6.9" customHeight="1">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7</v>
      </c>
      <c r="BT3" s="2" t="s">
        <v>9</v>
      </c>
    </row>
    <row r="4" spans="1:74" ht="24.9" customHeight="1">
      <c r="B4" s="5"/>
      <c r="D4" s="6" t="s">
        <v>10</v>
      </c>
      <c r="AR4" s="5"/>
      <c r="AS4" s="7" t="s">
        <v>11</v>
      </c>
      <c r="BS4" s="2" t="s">
        <v>12</v>
      </c>
    </row>
    <row r="5" spans="1:74" ht="12" customHeight="1">
      <c r="B5" s="5"/>
      <c r="D5" s="8" t="s">
        <v>13</v>
      </c>
      <c r="K5" s="171" t="s">
        <v>14</v>
      </c>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R5" s="5"/>
      <c r="BS5" s="2" t="s">
        <v>7</v>
      </c>
    </row>
    <row r="6" spans="1:74" ht="36.9" customHeight="1">
      <c r="B6" s="5"/>
      <c r="D6" s="9" t="s">
        <v>15</v>
      </c>
      <c r="K6" s="172" t="s">
        <v>16</v>
      </c>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R6" s="5"/>
      <c r="BS6" s="2" t="s">
        <v>7</v>
      </c>
    </row>
    <row r="7" spans="1:74" ht="12" customHeight="1">
      <c r="B7" s="5"/>
      <c r="D7" s="10" t="s">
        <v>17</v>
      </c>
      <c r="K7" s="11" t="s">
        <v>3</v>
      </c>
      <c r="AK7" s="10" t="s">
        <v>18</v>
      </c>
      <c r="AN7" s="11" t="s">
        <v>3</v>
      </c>
      <c r="AR7" s="5"/>
      <c r="BS7" s="2" t="s">
        <v>7</v>
      </c>
    </row>
    <row r="8" spans="1:74" ht="12" customHeight="1">
      <c r="B8" s="5"/>
      <c r="D8" s="10" t="s">
        <v>19</v>
      </c>
      <c r="K8" s="11" t="s">
        <v>20</v>
      </c>
      <c r="AK8" s="10" t="s">
        <v>21</v>
      </c>
      <c r="AN8" s="11" t="s">
        <v>22</v>
      </c>
      <c r="AR8" s="5"/>
      <c r="BS8" s="2" t="s">
        <v>7</v>
      </c>
    </row>
    <row r="9" spans="1:74" ht="14.4" customHeight="1">
      <c r="B9" s="5"/>
      <c r="AR9" s="5"/>
      <c r="BS9" s="2" t="s">
        <v>7</v>
      </c>
    </row>
    <row r="10" spans="1:74" ht="12" customHeight="1">
      <c r="B10" s="5"/>
      <c r="D10" s="10" t="s">
        <v>23</v>
      </c>
      <c r="AK10" s="10" t="s">
        <v>24</v>
      </c>
      <c r="AN10" s="11" t="s">
        <v>25</v>
      </c>
      <c r="AR10" s="5"/>
      <c r="BS10" s="2" t="s">
        <v>7</v>
      </c>
    </row>
    <row r="11" spans="1:74" ht="18.45" customHeight="1">
      <c r="B11" s="5"/>
      <c r="E11" s="11" t="s">
        <v>26</v>
      </c>
      <c r="AK11" s="10" t="s">
        <v>27</v>
      </c>
      <c r="AN11" s="11" t="s">
        <v>3</v>
      </c>
      <c r="AR11" s="5"/>
      <c r="BS11" s="2" t="s">
        <v>7</v>
      </c>
    </row>
    <row r="12" spans="1:74" ht="6.9" customHeight="1">
      <c r="B12" s="5"/>
      <c r="AR12" s="5"/>
      <c r="BS12" s="2" t="s">
        <v>7</v>
      </c>
    </row>
    <row r="13" spans="1:74" ht="12" customHeight="1">
      <c r="B13" s="5"/>
      <c r="D13" s="10" t="s">
        <v>28</v>
      </c>
      <c r="AK13" s="10" t="s">
        <v>24</v>
      </c>
      <c r="AN13" s="11" t="s">
        <v>3</v>
      </c>
      <c r="AR13" s="5"/>
      <c r="BS13" s="2" t="s">
        <v>7</v>
      </c>
    </row>
    <row r="14" spans="1:74" ht="13.2">
      <c r="B14" s="5"/>
      <c r="E14" s="11" t="s">
        <v>20</v>
      </c>
      <c r="AK14" s="10" t="s">
        <v>27</v>
      </c>
      <c r="AN14" s="11" t="s">
        <v>3</v>
      </c>
      <c r="AR14" s="5"/>
      <c r="BS14" s="2" t="s">
        <v>7</v>
      </c>
    </row>
    <row r="15" spans="1:74" ht="6.9" customHeight="1">
      <c r="B15" s="5"/>
      <c r="AR15" s="5"/>
      <c r="BS15" s="2" t="s">
        <v>4</v>
      </c>
    </row>
    <row r="16" spans="1:74" ht="12" customHeight="1">
      <c r="B16" s="5"/>
      <c r="D16" s="10" t="s">
        <v>29</v>
      </c>
      <c r="AK16" s="10" t="s">
        <v>24</v>
      </c>
      <c r="AN16" s="11" t="s">
        <v>3</v>
      </c>
      <c r="AR16" s="5"/>
      <c r="BS16" s="2" t="s">
        <v>4</v>
      </c>
    </row>
    <row r="17" spans="1:71" ht="18.45" customHeight="1">
      <c r="B17" s="5"/>
      <c r="E17" s="11" t="s">
        <v>30</v>
      </c>
      <c r="AK17" s="10" t="s">
        <v>27</v>
      </c>
      <c r="AN17" s="11" t="s">
        <v>3</v>
      </c>
      <c r="AR17" s="5"/>
      <c r="BS17" s="2" t="s">
        <v>31</v>
      </c>
    </row>
    <row r="18" spans="1:71" ht="6.9" customHeight="1">
      <c r="B18" s="5"/>
      <c r="AR18" s="5"/>
      <c r="BS18" s="2" t="s">
        <v>7</v>
      </c>
    </row>
    <row r="19" spans="1:71" ht="12" customHeight="1">
      <c r="B19" s="5"/>
      <c r="D19" s="10" t="s">
        <v>32</v>
      </c>
      <c r="AK19" s="10" t="s">
        <v>24</v>
      </c>
      <c r="AN19" s="11" t="s">
        <v>33</v>
      </c>
      <c r="AR19" s="5"/>
      <c r="BS19" s="2" t="s">
        <v>7</v>
      </c>
    </row>
    <row r="20" spans="1:71" ht="18.45" customHeight="1">
      <c r="B20" s="5"/>
      <c r="E20" s="11" t="s">
        <v>34</v>
      </c>
      <c r="AK20" s="10" t="s">
        <v>27</v>
      </c>
      <c r="AN20" s="11" t="s">
        <v>3</v>
      </c>
      <c r="AR20" s="5"/>
      <c r="BS20" s="2" t="s">
        <v>4</v>
      </c>
    </row>
    <row r="21" spans="1:71" ht="6.9" customHeight="1">
      <c r="B21" s="5"/>
      <c r="AR21" s="5"/>
    </row>
    <row r="22" spans="1:71" ht="12" customHeight="1">
      <c r="B22" s="5"/>
      <c r="D22" s="10" t="s">
        <v>35</v>
      </c>
      <c r="AR22" s="5"/>
    </row>
    <row r="23" spans="1:71" ht="47.25" customHeight="1">
      <c r="B23" s="5"/>
      <c r="E23" s="173" t="s">
        <v>36</v>
      </c>
      <c r="F23" s="173"/>
      <c r="G23" s="173"/>
      <c r="H23" s="173"/>
      <c r="I23" s="173"/>
      <c r="J23" s="173"/>
      <c r="K23" s="173"/>
      <c r="L23" s="173"/>
      <c r="M23" s="173"/>
      <c r="N23" s="173"/>
      <c r="O23" s="173"/>
      <c r="P23" s="173"/>
      <c r="Q23" s="173"/>
      <c r="R23" s="173"/>
      <c r="S23" s="173"/>
      <c r="T23" s="173"/>
      <c r="U23" s="173"/>
      <c r="V23" s="173"/>
      <c r="W23" s="173"/>
      <c r="X23" s="173"/>
      <c r="Y23" s="173"/>
      <c r="Z23" s="173"/>
      <c r="AA23" s="173"/>
      <c r="AB23" s="173"/>
      <c r="AC23" s="173"/>
      <c r="AD23" s="173"/>
      <c r="AE23" s="173"/>
      <c r="AF23" s="173"/>
      <c r="AG23" s="173"/>
      <c r="AH23" s="173"/>
      <c r="AI23" s="173"/>
      <c r="AJ23" s="173"/>
      <c r="AK23" s="173"/>
      <c r="AL23" s="173"/>
      <c r="AM23" s="173"/>
      <c r="AN23" s="173"/>
      <c r="AR23" s="5"/>
    </row>
    <row r="24" spans="1:71" ht="6.9" customHeight="1">
      <c r="B24" s="5"/>
      <c r="AR24" s="5"/>
    </row>
    <row r="25" spans="1:71" ht="6.9" customHeight="1">
      <c r="B25" s="5"/>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R25" s="5"/>
    </row>
    <row r="26" spans="1:71" s="17" customFormat="1" ht="25.95" customHeight="1">
      <c r="A26" s="13"/>
      <c r="B26" s="14"/>
      <c r="C26" s="13"/>
      <c r="D26" s="15" t="s">
        <v>37</v>
      </c>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74">
        <f>ROUND(AG54,2)</f>
        <v>0</v>
      </c>
      <c r="AL26" s="175"/>
      <c r="AM26" s="175"/>
      <c r="AN26" s="175"/>
      <c r="AO26" s="175"/>
      <c r="AP26" s="13"/>
      <c r="AQ26" s="13"/>
      <c r="AR26" s="14"/>
      <c r="BE26" s="13"/>
    </row>
    <row r="27" spans="1:71" s="17" customFormat="1" ht="6.9" customHeight="1">
      <c r="A27" s="13"/>
      <c r="B27" s="14"/>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4"/>
      <c r="BE27" s="13"/>
    </row>
    <row r="28" spans="1:71" s="17" customFormat="1" ht="13.2">
      <c r="A28" s="13"/>
      <c r="B28" s="14"/>
      <c r="C28" s="13"/>
      <c r="D28" s="13"/>
      <c r="E28" s="13"/>
      <c r="F28" s="13"/>
      <c r="G28" s="13"/>
      <c r="H28" s="13"/>
      <c r="I28" s="13"/>
      <c r="J28" s="13"/>
      <c r="K28" s="13"/>
      <c r="L28" s="168" t="s">
        <v>38</v>
      </c>
      <c r="M28" s="168"/>
      <c r="N28" s="168"/>
      <c r="O28" s="168"/>
      <c r="P28" s="168"/>
      <c r="Q28" s="13"/>
      <c r="R28" s="13"/>
      <c r="S28" s="13"/>
      <c r="T28" s="13"/>
      <c r="U28" s="13"/>
      <c r="V28" s="13"/>
      <c r="W28" s="168" t="s">
        <v>39</v>
      </c>
      <c r="X28" s="168"/>
      <c r="Y28" s="168"/>
      <c r="Z28" s="168"/>
      <c r="AA28" s="168"/>
      <c r="AB28" s="168"/>
      <c r="AC28" s="168"/>
      <c r="AD28" s="168"/>
      <c r="AE28" s="168"/>
      <c r="AF28" s="13"/>
      <c r="AG28" s="13"/>
      <c r="AH28" s="13"/>
      <c r="AI28" s="13"/>
      <c r="AJ28" s="13"/>
      <c r="AK28" s="168" t="s">
        <v>40</v>
      </c>
      <c r="AL28" s="168"/>
      <c r="AM28" s="168"/>
      <c r="AN28" s="168"/>
      <c r="AO28" s="168"/>
      <c r="AP28" s="13"/>
      <c r="AQ28" s="13"/>
      <c r="AR28" s="14"/>
      <c r="BE28" s="13"/>
    </row>
    <row r="29" spans="1:71" s="18" customFormat="1" ht="14.4" customHeight="1">
      <c r="B29" s="19"/>
      <c r="D29" s="10" t="s">
        <v>41</v>
      </c>
      <c r="F29" s="10" t="s">
        <v>42</v>
      </c>
      <c r="L29" s="161">
        <v>0.21</v>
      </c>
      <c r="M29" s="162"/>
      <c r="N29" s="162"/>
      <c r="O29" s="162"/>
      <c r="P29" s="162"/>
      <c r="W29" s="163">
        <f>AK26</f>
        <v>0</v>
      </c>
      <c r="X29" s="162"/>
      <c r="Y29" s="162"/>
      <c r="Z29" s="162"/>
      <c r="AA29" s="162"/>
      <c r="AB29" s="162"/>
      <c r="AC29" s="162"/>
      <c r="AD29" s="162"/>
      <c r="AE29" s="162"/>
      <c r="AK29" s="163">
        <f>W29*0.21</f>
        <v>0</v>
      </c>
      <c r="AL29" s="162"/>
      <c r="AM29" s="162"/>
      <c r="AN29" s="162"/>
      <c r="AO29" s="162"/>
      <c r="AR29" s="19"/>
    </row>
    <row r="30" spans="1:71" s="18" customFormat="1" ht="14.4" customHeight="1">
      <c r="B30" s="19"/>
      <c r="F30" s="10" t="s">
        <v>43</v>
      </c>
      <c r="L30" s="161">
        <v>0.15</v>
      </c>
      <c r="M30" s="162"/>
      <c r="N30" s="162"/>
      <c r="O30" s="162"/>
      <c r="P30" s="162"/>
      <c r="W30" s="163">
        <f>ROUND(BA54, 2)</f>
        <v>0</v>
      </c>
      <c r="X30" s="162"/>
      <c r="Y30" s="162"/>
      <c r="Z30" s="162"/>
      <c r="AA30" s="162"/>
      <c r="AB30" s="162"/>
      <c r="AC30" s="162"/>
      <c r="AD30" s="162"/>
      <c r="AE30" s="162"/>
      <c r="AK30" s="163">
        <f>ROUND(AW54, 2)</f>
        <v>0</v>
      </c>
      <c r="AL30" s="162"/>
      <c r="AM30" s="162"/>
      <c r="AN30" s="162"/>
      <c r="AO30" s="162"/>
      <c r="AR30" s="19"/>
    </row>
    <row r="31" spans="1:71" s="18" customFormat="1" ht="14.4" hidden="1" customHeight="1">
      <c r="B31" s="19"/>
      <c r="F31" s="10" t="s">
        <v>44</v>
      </c>
      <c r="L31" s="161">
        <v>0.21</v>
      </c>
      <c r="M31" s="162"/>
      <c r="N31" s="162"/>
      <c r="O31" s="162"/>
      <c r="P31" s="162"/>
      <c r="W31" s="163">
        <f>ROUND(BB54, 2)</f>
        <v>0</v>
      </c>
      <c r="X31" s="162"/>
      <c r="Y31" s="162"/>
      <c r="Z31" s="162"/>
      <c r="AA31" s="162"/>
      <c r="AB31" s="162"/>
      <c r="AC31" s="162"/>
      <c r="AD31" s="162"/>
      <c r="AE31" s="162"/>
      <c r="AK31" s="163">
        <v>0</v>
      </c>
      <c r="AL31" s="162"/>
      <c r="AM31" s="162"/>
      <c r="AN31" s="162"/>
      <c r="AO31" s="162"/>
      <c r="AR31" s="19"/>
    </row>
    <row r="32" spans="1:71" s="18" customFormat="1" ht="14.4" hidden="1" customHeight="1">
      <c r="B32" s="19"/>
      <c r="F32" s="10" t="s">
        <v>45</v>
      </c>
      <c r="L32" s="161">
        <v>0.15</v>
      </c>
      <c r="M32" s="162"/>
      <c r="N32" s="162"/>
      <c r="O32" s="162"/>
      <c r="P32" s="162"/>
      <c r="W32" s="163">
        <f>ROUND(BC54, 2)</f>
        <v>0</v>
      </c>
      <c r="X32" s="162"/>
      <c r="Y32" s="162"/>
      <c r="Z32" s="162"/>
      <c r="AA32" s="162"/>
      <c r="AB32" s="162"/>
      <c r="AC32" s="162"/>
      <c r="AD32" s="162"/>
      <c r="AE32" s="162"/>
      <c r="AK32" s="163">
        <v>0</v>
      </c>
      <c r="AL32" s="162"/>
      <c r="AM32" s="162"/>
      <c r="AN32" s="162"/>
      <c r="AO32" s="162"/>
      <c r="AR32" s="19"/>
    </row>
    <row r="33" spans="1:57" s="18" customFormat="1" ht="14.4" hidden="1" customHeight="1">
      <c r="B33" s="19"/>
      <c r="F33" s="10" t="s">
        <v>46</v>
      </c>
      <c r="L33" s="161">
        <v>0</v>
      </c>
      <c r="M33" s="162"/>
      <c r="N33" s="162"/>
      <c r="O33" s="162"/>
      <c r="P33" s="162"/>
      <c r="W33" s="163">
        <f>ROUND(BD54, 2)</f>
        <v>0</v>
      </c>
      <c r="X33" s="162"/>
      <c r="Y33" s="162"/>
      <c r="Z33" s="162"/>
      <c r="AA33" s="162"/>
      <c r="AB33" s="162"/>
      <c r="AC33" s="162"/>
      <c r="AD33" s="162"/>
      <c r="AE33" s="162"/>
      <c r="AK33" s="163">
        <v>0</v>
      </c>
      <c r="AL33" s="162"/>
      <c r="AM33" s="162"/>
      <c r="AN33" s="162"/>
      <c r="AO33" s="162"/>
      <c r="AR33" s="19"/>
    </row>
    <row r="34" spans="1:57" s="17" customFormat="1" ht="6.9" customHeight="1">
      <c r="A34" s="13"/>
      <c r="B34" s="14"/>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4"/>
      <c r="BE34" s="13"/>
    </row>
    <row r="35" spans="1:57" s="17" customFormat="1" ht="25.95" customHeight="1">
      <c r="A35" s="13"/>
      <c r="B35" s="14"/>
      <c r="C35" s="20"/>
      <c r="D35" s="21" t="s">
        <v>47</v>
      </c>
      <c r="E35" s="22"/>
      <c r="F35" s="22"/>
      <c r="G35" s="22"/>
      <c r="H35" s="22"/>
      <c r="I35" s="22"/>
      <c r="J35" s="22"/>
      <c r="K35" s="22"/>
      <c r="L35" s="22"/>
      <c r="M35" s="22"/>
      <c r="N35" s="22"/>
      <c r="O35" s="22"/>
      <c r="P35" s="22"/>
      <c r="Q35" s="22"/>
      <c r="R35" s="22"/>
      <c r="S35" s="22"/>
      <c r="T35" s="23" t="s">
        <v>48</v>
      </c>
      <c r="U35" s="22"/>
      <c r="V35" s="22"/>
      <c r="W35" s="22"/>
      <c r="X35" s="164" t="s">
        <v>49</v>
      </c>
      <c r="Y35" s="165"/>
      <c r="Z35" s="165"/>
      <c r="AA35" s="165"/>
      <c r="AB35" s="165"/>
      <c r="AC35" s="22"/>
      <c r="AD35" s="22"/>
      <c r="AE35" s="22"/>
      <c r="AF35" s="22"/>
      <c r="AG35" s="22"/>
      <c r="AH35" s="22"/>
      <c r="AI35" s="22"/>
      <c r="AJ35" s="22"/>
      <c r="AK35" s="166">
        <f>SUM(AK26:AK33)</f>
        <v>0</v>
      </c>
      <c r="AL35" s="165"/>
      <c r="AM35" s="165"/>
      <c r="AN35" s="165"/>
      <c r="AO35" s="167"/>
      <c r="AP35" s="20"/>
      <c r="AQ35" s="20"/>
      <c r="AR35" s="14"/>
      <c r="BE35" s="13"/>
    </row>
    <row r="36" spans="1:57" s="17" customFormat="1" ht="6.9" customHeight="1">
      <c r="A36" s="13"/>
      <c r="B36" s="14"/>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4"/>
      <c r="BE36" s="13"/>
    </row>
    <row r="37" spans="1:57" s="17" customFormat="1" ht="6.9" customHeight="1">
      <c r="A37" s="13"/>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14"/>
      <c r="BE37" s="13"/>
    </row>
    <row r="41" spans="1:57" s="17" customFormat="1" ht="6.9" customHeight="1">
      <c r="A41" s="13"/>
      <c r="B41" s="26"/>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14"/>
      <c r="BE41" s="13"/>
    </row>
    <row r="42" spans="1:57" s="17" customFormat="1" ht="24.9" customHeight="1">
      <c r="A42" s="13"/>
      <c r="B42" s="14"/>
      <c r="C42" s="6" t="s">
        <v>50</v>
      </c>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4"/>
      <c r="BE42" s="13"/>
    </row>
    <row r="43" spans="1:57" s="17" customFormat="1" ht="6.9" customHeight="1">
      <c r="A43" s="13"/>
      <c r="B43" s="14"/>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4"/>
      <c r="BE43" s="13"/>
    </row>
    <row r="44" spans="1:57" s="28" customFormat="1" ht="12" customHeight="1">
      <c r="B44" s="29"/>
      <c r="C44" s="10" t="s">
        <v>13</v>
      </c>
      <c r="L44" s="28" t="str">
        <f>K5</f>
        <v>2020-09A-1-1</v>
      </c>
      <c r="AR44" s="29"/>
    </row>
    <row r="45" spans="1:57" s="30" customFormat="1" ht="36.9" customHeight="1">
      <c r="B45" s="31"/>
      <c r="C45" s="32" t="s">
        <v>15</v>
      </c>
      <c r="L45" s="159" t="str">
        <f>K6</f>
        <v>INFRASTRUKTURA ZŠ CHOMUTOV - odb.učebny - cizí jazyk+IT -ZŠ Na příkopech 895, Chomutov - učebna 1.1</v>
      </c>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AM45" s="160"/>
      <c r="AN45" s="160"/>
      <c r="AO45" s="160"/>
      <c r="AR45" s="31"/>
    </row>
    <row r="46" spans="1:57" s="17" customFormat="1" ht="6.9" customHeight="1">
      <c r="A46" s="13"/>
      <c r="B46" s="14"/>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4"/>
      <c r="BE46" s="13"/>
    </row>
    <row r="47" spans="1:57" s="17" customFormat="1" ht="12" customHeight="1">
      <c r="A47" s="13"/>
      <c r="B47" s="14"/>
      <c r="C47" s="10" t="s">
        <v>19</v>
      </c>
      <c r="D47" s="13"/>
      <c r="E47" s="13"/>
      <c r="F47" s="13"/>
      <c r="G47" s="13"/>
      <c r="H47" s="13"/>
      <c r="I47" s="13"/>
      <c r="J47" s="13"/>
      <c r="K47" s="13"/>
      <c r="L47" s="33" t="str">
        <f>IF(K8="","",K8)</f>
        <v xml:space="preserve"> </v>
      </c>
      <c r="M47" s="13"/>
      <c r="N47" s="13"/>
      <c r="O47" s="13"/>
      <c r="P47" s="13"/>
      <c r="Q47" s="13"/>
      <c r="R47" s="13"/>
      <c r="S47" s="13"/>
      <c r="T47" s="13"/>
      <c r="U47" s="13"/>
      <c r="V47" s="13"/>
      <c r="W47" s="13"/>
      <c r="X47" s="13"/>
      <c r="Y47" s="13"/>
      <c r="Z47" s="13"/>
      <c r="AA47" s="13"/>
      <c r="AB47" s="13"/>
      <c r="AC47" s="13"/>
      <c r="AD47" s="13"/>
      <c r="AE47" s="13"/>
      <c r="AF47" s="13"/>
      <c r="AG47" s="13"/>
      <c r="AH47" s="13"/>
      <c r="AI47" s="10" t="s">
        <v>21</v>
      </c>
      <c r="AJ47" s="13"/>
      <c r="AK47" s="13"/>
      <c r="AL47" s="13"/>
      <c r="AM47" s="148" t="str">
        <f>IF(AN8= "","",AN8)</f>
        <v>2. 3. 2020</v>
      </c>
      <c r="AN47" s="148"/>
      <c r="AO47" s="13"/>
      <c r="AP47" s="13"/>
      <c r="AQ47" s="13"/>
      <c r="AR47" s="14"/>
      <c r="BE47" s="13"/>
    </row>
    <row r="48" spans="1:57" s="17" customFormat="1" ht="6.9" customHeight="1">
      <c r="A48" s="13"/>
      <c r="B48" s="14"/>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4"/>
      <c r="BE48" s="13"/>
    </row>
    <row r="49" spans="1:91" s="17" customFormat="1" ht="15.15" customHeight="1">
      <c r="A49" s="13"/>
      <c r="B49" s="14"/>
      <c r="C49" s="10" t="s">
        <v>23</v>
      </c>
      <c r="D49" s="13"/>
      <c r="E49" s="13"/>
      <c r="F49" s="13"/>
      <c r="G49" s="13"/>
      <c r="H49" s="13"/>
      <c r="I49" s="13"/>
      <c r="J49" s="13"/>
      <c r="K49" s="13"/>
      <c r="L49" s="28" t="str">
        <f>IF(E11= "","",E11)</f>
        <v>Statutární město Chomutov</v>
      </c>
      <c r="M49" s="13"/>
      <c r="N49" s="13"/>
      <c r="O49" s="13"/>
      <c r="P49" s="13"/>
      <c r="Q49" s="13"/>
      <c r="R49" s="13"/>
      <c r="S49" s="13"/>
      <c r="T49" s="13"/>
      <c r="U49" s="13"/>
      <c r="V49" s="13"/>
      <c r="W49" s="13"/>
      <c r="X49" s="13"/>
      <c r="Y49" s="13"/>
      <c r="Z49" s="13"/>
      <c r="AA49" s="13"/>
      <c r="AB49" s="13"/>
      <c r="AC49" s="13"/>
      <c r="AD49" s="13"/>
      <c r="AE49" s="13"/>
      <c r="AF49" s="13"/>
      <c r="AG49" s="13"/>
      <c r="AH49" s="13"/>
      <c r="AI49" s="10" t="s">
        <v>29</v>
      </c>
      <c r="AJ49" s="13"/>
      <c r="AK49" s="13"/>
      <c r="AL49" s="13"/>
      <c r="AM49" s="149" t="str">
        <f>IF(E17="","",E17)</f>
        <v>KAP ATELIER s.r.o.</v>
      </c>
      <c r="AN49" s="150"/>
      <c r="AO49" s="150"/>
      <c r="AP49" s="150"/>
      <c r="AQ49" s="13"/>
      <c r="AR49" s="14"/>
      <c r="AS49" s="151" t="s">
        <v>51</v>
      </c>
      <c r="AT49" s="152"/>
      <c r="AU49" s="34"/>
      <c r="AV49" s="34"/>
      <c r="AW49" s="34"/>
      <c r="AX49" s="34"/>
      <c r="AY49" s="34"/>
      <c r="AZ49" s="34"/>
      <c r="BA49" s="34"/>
      <c r="BB49" s="34"/>
      <c r="BC49" s="34"/>
      <c r="BD49" s="35"/>
      <c r="BE49" s="13"/>
    </row>
    <row r="50" spans="1:91" s="17" customFormat="1" ht="15.15" customHeight="1">
      <c r="A50" s="13"/>
      <c r="B50" s="14"/>
      <c r="C50" s="10" t="s">
        <v>28</v>
      </c>
      <c r="D50" s="13"/>
      <c r="E50" s="13"/>
      <c r="F50" s="13"/>
      <c r="G50" s="13"/>
      <c r="H50" s="13"/>
      <c r="I50" s="13"/>
      <c r="J50" s="13"/>
      <c r="K50" s="13"/>
      <c r="L50" s="28" t="str">
        <f>IF(E14="","",E14)</f>
        <v xml:space="preserve"> </v>
      </c>
      <c r="M50" s="13"/>
      <c r="N50" s="13"/>
      <c r="O50" s="13"/>
      <c r="P50" s="13"/>
      <c r="Q50" s="13"/>
      <c r="R50" s="13"/>
      <c r="S50" s="13"/>
      <c r="T50" s="13"/>
      <c r="U50" s="13"/>
      <c r="V50" s="13"/>
      <c r="W50" s="13"/>
      <c r="X50" s="13"/>
      <c r="Y50" s="13"/>
      <c r="Z50" s="13"/>
      <c r="AA50" s="13"/>
      <c r="AB50" s="13"/>
      <c r="AC50" s="13"/>
      <c r="AD50" s="13"/>
      <c r="AE50" s="13"/>
      <c r="AF50" s="13"/>
      <c r="AG50" s="13"/>
      <c r="AH50" s="13"/>
      <c r="AI50" s="10" t="s">
        <v>32</v>
      </c>
      <c r="AJ50" s="13"/>
      <c r="AK50" s="13"/>
      <c r="AL50" s="13"/>
      <c r="AM50" s="149" t="str">
        <f>IF(E20="","",E20)</f>
        <v>ing. Kateřina Tumpachová</v>
      </c>
      <c r="AN50" s="150"/>
      <c r="AO50" s="150"/>
      <c r="AP50" s="150"/>
      <c r="AQ50" s="13"/>
      <c r="AR50" s="14"/>
      <c r="AS50" s="153"/>
      <c r="AT50" s="154"/>
      <c r="AU50" s="36"/>
      <c r="AV50" s="36"/>
      <c r="AW50" s="36"/>
      <c r="AX50" s="36"/>
      <c r="AY50" s="36"/>
      <c r="AZ50" s="36"/>
      <c r="BA50" s="36"/>
      <c r="BB50" s="36"/>
      <c r="BC50" s="36"/>
      <c r="BD50" s="37"/>
      <c r="BE50" s="13"/>
    </row>
    <row r="51" spans="1:91" s="17" customFormat="1" ht="10.95" customHeight="1">
      <c r="A51" s="13"/>
      <c r="B51" s="14"/>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4"/>
      <c r="AS51" s="153"/>
      <c r="AT51" s="154"/>
      <c r="AU51" s="36"/>
      <c r="AV51" s="36"/>
      <c r="AW51" s="36"/>
      <c r="AX51" s="36"/>
      <c r="AY51" s="36"/>
      <c r="AZ51" s="36"/>
      <c r="BA51" s="36"/>
      <c r="BB51" s="36"/>
      <c r="BC51" s="36"/>
      <c r="BD51" s="37"/>
      <c r="BE51" s="13"/>
    </row>
    <row r="52" spans="1:91" s="17" customFormat="1" ht="29.25" customHeight="1">
      <c r="A52" s="13"/>
      <c r="B52" s="14"/>
      <c r="C52" s="155" t="s">
        <v>52</v>
      </c>
      <c r="D52" s="156"/>
      <c r="E52" s="156"/>
      <c r="F52" s="156"/>
      <c r="G52" s="156"/>
      <c r="H52" s="38"/>
      <c r="I52" s="157" t="s">
        <v>53</v>
      </c>
      <c r="J52" s="156"/>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8" t="s">
        <v>54</v>
      </c>
      <c r="AH52" s="156"/>
      <c r="AI52" s="156"/>
      <c r="AJ52" s="156"/>
      <c r="AK52" s="156"/>
      <c r="AL52" s="156"/>
      <c r="AM52" s="156"/>
      <c r="AN52" s="157" t="s">
        <v>55</v>
      </c>
      <c r="AO52" s="156"/>
      <c r="AP52" s="156"/>
      <c r="AQ52" s="39" t="s">
        <v>56</v>
      </c>
      <c r="AR52" s="14"/>
      <c r="AS52" s="40" t="s">
        <v>57</v>
      </c>
      <c r="AT52" s="41" t="s">
        <v>58</v>
      </c>
      <c r="AU52" s="41" t="s">
        <v>59</v>
      </c>
      <c r="AV52" s="41" t="s">
        <v>60</v>
      </c>
      <c r="AW52" s="41" t="s">
        <v>61</v>
      </c>
      <c r="AX52" s="41" t="s">
        <v>62</v>
      </c>
      <c r="AY52" s="41" t="s">
        <v>63</v>
      </c>
      <c r="AZ52" s="41" t="s">
        <v>64</v>
      </c>
      <c r="BA52" s="41" t="s">
        <v>65</v>
      </c>
      <c r="BB52" s="41" t="s">
        <v>66</v>
      </c>
      <c r="BC52" s="41" t="s">
        <v>67</v>
      </c>
      <c r="BD52" s="42" t="s">
        <v>68</v>
      </c>
      <c r="BE52" s="13"/>
    </row>
    <row r="53" spans="1:91" s="17" customFormat="1" ht="10.95" customHeight="1">
      <c r="A53" s="13"/>
      <c r="B53" s="14"/>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4"/>
      <c r="AS53" s="43"/>
      <c r="AT53" s="44"/>
      <c r="AU53" s="44"/>
      <c r="AV53" s="44"/>
      <c r="AW53" s="44"/>
      <c r="AX53" s="44"/>
      <c r="AY53" s="44"/>
      <c r="AZ53" s="44"/>
      <c r="BA53" s="44"/>
      <c r="BB53" s="44"/>
      <c r="BC53" s="44"/>
      <c r="BD53" s="45"/>
      <c r="BE53" s="13"/>
    </row>
    <row r="54" spans="1:91" s="46" customFormat="1" ht="32.4" customHeight="1">
      <c r="B54" s="47"/>
      <c r="C54" s="48" t="s">
        <v>69</v>
      </c>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146">
        <f>ROUND(SUM(AG55:AG55),2)</f>
        <v>0</v>
      </c>
      <c r="AH54" s="146"/>
      <c r="AI54" s="146"/>
      <c r="AJ54" s="146"/>
      <c r="AK54" s="146"/>
      <c r="AL54" s="146"/>
      <c r="AM54" s="146"/>
      <c r="AN54" s="147">
        <f>AG54*1.21</f>
        <v>0</v>
      </c>
      <c r="AO54" s="147"/>
      <c r="AP54" s="147"/>
      <c r="AQ54" s="50" t="s">
        <v>3</v>
      </c>
      <c r="AR54" s="47"/>
      <c r="AS54" s="51">
        <f>ROUND(SUM(AS55:AS55),2)</f>
        <v>0</v>
      </c>
      <c r="AT54" s="52">
        <f t="shared" ref="AT54:AT55" si="0">ROUND(SUM(AV54:AW54),2)</f>
        <v>65590.559999999998</v>
      </c>
      <c r="AU54" s="53">
        <f>ROUND(SUM(AU55:AU55),5)</f>
        <v>0</v>
      </c>
      <c r="AV54" s="52">
        <f>ROUND(AZ54*L29,2)</f>
        <v>65590.559999999998</v>
      </c>
      <c r="AW54" s="52">
        <f>ROUND(BA54*L30,2)</f>
        <v>0</v>
      </c>
      <c r="AX54" s="52">
        <f>ROUND(BB54*L29,2)</f>
        <v>0</v>
      </c>
      <c r="AY54" s="52">
        <f>ROUND(BC54*L30,2)</f>
        <v>0</v>
      </c>
      <c r="AZ54" s="52">
        <f>ROUND(SUM(AZ55:AZ55),2)</f>
        <v>312336</v>
      </c>
      <c r="BA54" s="52">
        <f>ROUND(SUM(BA55:BA55),2)</f>
        <v>0</v>
      </c>
      <c r="BB54" s="52">
        <f>ROUND(SUM(BB55:BB55),2)</f>
        <v>0</v>
      </c>
      <c r="BC54" s="52">
        <f>ROUND(SUM(BC55:BC55),2)</f>
        <v>0</v>
      </c>
      <c r="BD54" s="54">
        <f>ROUND(SUM(BD55:BD55),2)</f>
        <v>0</v>
      </c>
      <c r="BS54" s="55" t="s">
        <v>70</v>
      </c>
      <c r="BT54" s="55" t="s">
        <v>71</v>
      </c>
      <c r="BU54" s="56" t="s">
        <v>72</v>
      </c>
      <c r="BV54" s="55" t="s">
        <v>73</v>
      </c>
      <c r="BW54" s="55" t="s">
        <v>5</v>
      </c>
      <c r="BX54" s="55" t="s">
        <v>74</v>
      </c>
      <c r="CL54" s="55" t="s">
        <v>3</v>
      </c>
    </row>
    <row r="55" spans="1:91" s="66" customFormat="1" ht="24.75" customHeight="1">
      <c r="A55" s="57" t="s">
        <v>75</v>
      </c>
      <c r="B55" s="58"/>
      <c r="C55" s="59"/>
      <c r="D55" s="143" t="s">
        <v>79</v>
      </c>
      <c r="E55" s="143"/>
      <c r="F55" s="143"/>
      <c r="G55" s="143"/>
      <c r="H55" s="143"/>
      <c r="I55" s="60"/>
      <c r="J55" s="143" t="s">
        <v>80</v>
      </c>
      <c r="K55" s="143"/>
      <c r="L55" s="143"/>
      <c r="M55" s="143"/>
      <c r="N55" s="143"/>
      <c r="O55" s="143"/>
      <c r="P55" s="143"/>
      <c r="Q55" s="143"/>
      <c r="R55" s="143"/>
      <c r="S55" s="143"/>
      <c r="T55" s="143"/>
      <c r="U55" s="143"/>
      <c r="V55" s="143"/>
      <c r="W55" s="143"/>
      <c r="X55" s="143"/>
      <c r="Y55" s="143"/>
      <c r="Z55" s="143"/>
      <c r="AA55" s="143"/>
      <c r="AB55" s="143"/>
      <c r="AC55" s="143"/>
      <c r="AD55" s="143"/>
      <c r="AE55" s="143"/>
      <c r="AF55" s="143"/>
      <c r="AG55" s="144">
        <f>'SO 01.1-f - nábytek'!J30</f>
        <v>0</v>
      </c>
      <c r="AH55" s="145"/>
      <c r="AI55" s="145"/>
      <c r="AJ55" s="145"/>
      <c r="AK55" s="145"/>
      <c r="AL55" s="145"/>
      <c r="AM55" s="145"/>
      <c r="AN55" s="144">
        <f>AG55*1.21</f>
        <v>0</v>
      </c>
      <c r="AO55" s="145"/>
      <c r="AP55" s="145"/>
      <c r="AQ55" s="61" t="s">
        <v>76</v>
      </c>
      <c r="AR55" s="58"/>
      <c r="AS55" s="62">
        <v>0</v>
      </c>
      <c r="AT55" s="63">
        <f t="shared" si="0"/>
        <v>65590.559999999998</v>
      </c>
      <c r="AU55" s="64">
        <v>0</v>
      </c>
      <c r="AV55" s="63">
        <v>65590.559999999998</v>
      </c>
      <c r="AW55" s="63">
        <v>0</v>
      </c>
      <c r="AX55" s="63">
        <v>0</v>
      </c>
      <c r="AY55" s="63">
        <v>0</v>
      </c>
      <c r="AZ55" s="63">
        <v>312336</v>
      </c>
      <c r="BA55" s="63">
        <v>0</v>
      </c>
      <c r="BB55" s="63">
        <v>0</v>
      </c>
      <c r="BC55" s="63">
        <v>0</v>
      </c>
      <c r="BD55" s="65">
        <v>0</v>
      </c>
      <c r="BT55" s="67" t="s">
        <v>77</v>
      </c>
      <c r="BV55" s="67" t="s">
        <v>73</v>
      </c>
      <c r="BW55" s="67" t="s">
        <v>81</v>
      </c>
      <c r="BX55" s="67" t="s">
        <v>5</v>
      </c>
      <c r="CL55" s="67" t="s">
        <v>3</v>
      </c>
      <c r="CM55" s="67" t="s">
        <v>78</v>
      </c>
    </row>
    <row r="56" spans="1:91" s="17" customFormat="1" ht="30" customHeight="1">
      <c r="A56" s="13"/>
      <c r="B56" s="14"/>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4"/>
      <c r="AS56" s="13"/>
      <c r="AT56" s="13"/>
      <c r="AU56" s="13"/>
      <c r="AV56" s="13"/>
      <c r="AW56" s="13"/>
      <c r="AX56" s="13"/>
      <c r="AY56" s="13"/>
      <c r="AZ56" s="13"/>
      <c r="BA56" s="13"/>
      <c r="BB56" s="13"/>
      <c r="BC56" s="13"/>
      <c r="BD56" s="13"/>
      <c r="BE56" s="13"/>
    </row>
    <row r="57" spans="1:91" s="17" customFormat="1" ht="6.9" customHeight="1">
      <c r="A57" s="13"/>
      <c r="B57" s="24"/>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14"/>
      <c r="AS57" s="13"/>
      <c r="AT57" s="13"/>
      <c r="AU57" s="13"/>
      <c r="AV57" s="13"/>
      <c r="AW57" s="13"/>
      <c r="AX57" s="13"/>
      <c r="AY57" s="13"/>
      <c r="AZ57" s="13"/>
      <c r="BA57" s="13"/>
      <c r="BB57" s="13"/>
      <c r="BC57" s="13"/>
      <c r="BD57" s="13"/>
      <c r="BE57" s="13"/>
    </row>
  </sheetData>
  <mergeCells count="40">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D55:H55"/>
    <mergeCell ref="J55:AF55"/>
    <mergeCell ref="AG55:AM55"/>
    <mergeCell ref="AN55:AP55"/>
    <mergeCell ref="AG54:AM54"/>
    <mergeCell ref="AN54:AP54"/>
  </mergeCells>
  <hyperlinks>
    <hyperlink ref="A55" location="'SO 01.1-f - nábytek'!C2" display="/" xr:uid="{FF0BBE61-E9F6-4F30-8C8B-5FEB525279CA}"/>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80C34-50C0-4668-AA69-5054498999AC}">
  <sheetPr>
    <pageSetUpPr fitToPage="1"/>
  </sheetPr>
  <dimension ref="A1:BM98"/>
  <sheetViews>
    <sheetView showGridLines="0" topLeftCell="A15" workbookViewId="0">
      <selection activeCell="I85" sqref="I85"/>
    </sheetView>
  </sheetViews>
  <sheetFormatPr defaultRowHeight="10.199999999999999"/>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c r="A1" s="68"/>
    </row>
    <row r="2" spans="1:46" ht="36.9" customHeight="1">
      <c r="L2" s="169" t="s">
        <v>6</v>
      </c>
      <c r="M2" s="170"/>
      <c r="N2" s="170"/>
      <c r="O2" s="170"/>
      <c r="P2" s="170"/>
      <c r="Q2" s="170"/>
      <c r="R2" s="170"/>
      <c r="S2" s="170"/>
      <c r="T2" s="170"/>
      <c r="U2" s="170"/>
      <c r="V2" s="170"/>
      <c r="AT2" s="2" t="s">
        <v>81</v>
      </c>
    </row>
    <row r="3" spans="1:46" ht="6.9" customHeight="1">
      <c r="B3" s="3"/>
      <c r="C3" s="4"/>
      <c r="D3" s="4"/>
      <c r="E3" s="4"/>
      <c r="F3" s="4"/>
      <c r="G3" s="4"/>
      <c r="H3" s="4"/>
      <c r="I3" s="4"/>
      <c r="J3" s="4"/>
      <c r="K3" s="4"/>
      <c r="L3" s="5"/>
      <c r="AT3" s="2" t="s">
        <v>78</v>
      </c>
    </row>
    <row r="4" spans="1:46" ht="24.9" customHeight="1">
      <c r="B4" s="5"/>
      <c r="D4" s="6" t="s">
        <v>82</v>
      </c>
      <c r="L4" s="5"/>
      <c r="M4" s="69" t="s">
        <v>11</v>
      </c>
      <c r="AT4" s="2" t="s">
        <v>4</v>
      </c>
    </row>
    <row r="5" spans="1:46" ht="6.9" customHeight="1">
      <c r="B5" s="5"/>
      <c r="L5" s="5"/>
    </row>
    <row r="6" spans="1:46" ht="12" customHeight="1">
      <c r="B6" s="5"/>
      <c r="D6" s="10" t="s">
        <v>15</v>
      </c>
      <c r="L6" s="5"/>
    </row>
    <row r="7" spans="1:46" ht="16.5" customHeight="1">
      <c r="B7" s="5"/>
      <c r="E7" s="177" t="s">
        <v>16</v>
      </c>
      <c r="F7" s="178"/>
      <c r="G7" s="178"/>
      <c r="H7" s="178"/>
      <c r="L7" s="5"/>
    </row>
    <row r="8" spans="1:46" s="17" customFormat="1" ht="12" customHeight="1">
      <c r="A8" s="13"/>
      <c r="B8" s="14"/>
      <c r="C8" s="13"/>
      <c r="D8" s="10" t="s">
        <v>83</v>
      </c>
      <c r="E8" s="13"/>
      <c r="F8" s="13"/>
      <c r="G8" s="13"/>
      <c r="H8" s="13"/>
      <c r="I8" s="13"/>
      <c r="J8" s="13"/>
      <c r="K8" s="13"/>
      <c r="L8" s="70"/>
      <c r="S8" s="13"/>
      <c r="T8" s="13"/>
      <c r="U8" s="13"/>
      <c r="V8" s="13"/>
      <c r="W8" s="13"/>
      <c r="X8" s="13"/>
      <c r="Y8" s="13"/>
      <c r="Z8" s="13"/>
      <c r="AA8" s="13"/>
      <c r="AB8" s="13"/>
      <c r="AC8" s="13"/>
      <c r="AD8" s="13"/>
      <c r="AE8" s="13"/>
    </row>
    <row r="9" spans="1:46" s="17" customFormat="1" ht="16.5" customHeight="1">
      <c r="A9" s="13"/>
      <c r="B9" s="14"/>
      <c r="C9" s="13"/>
      <c r="D9" s="13"/>
      <c r="E9" s="159" t="s">
        <v>84</v>
      </c>
      <c r="F9" s="176"/>
      <c r="G9" s="176"/>
      <c r="H9" s="176"/>
      <c r="I9" s="13"/>
      <c r="J9" s="13"/>
      <c r="K9" s="13"/>
      <c r="L9" s="70"/>
      <c r="S9" s="13"/>
      <c r="T9" s="13"/>
      <c r="U9" s="13"/>
      <c r="V9" s="13"/>
      <c r="W9" s="13"/>
      <c r="X9" s="13"/>
      <c r="Y9" s="13"/>
      <c r="Z9" s="13"/>
      <c r="AA9" s="13"/>
      <c r="AB9" s="13"/>
      <c r="AC9" s="13"/>
      <c r="AD9" s="13"/>
      <c r="AE9" s="13"/>
    </row>
    <row r="10" spans="1:46" s="17" customFormat="1">
      <c r="A10" s="13"/>
      <c r="B10" s="14"/>
      <c r="C10" s="13"/>
      <c r="D10" s="13"/>
      <c r="E10" s="13"/>
      <c r="F10" s="13"/>
      <c r="G10" s="13"/>
      <c r="H10" s="13"/>
      <c r="I10" s="13"/>
      <c r="J10" s="13"/>
      <c r="K10" s="13"/>
      <c r="L10" s="70"/>
      <c r="S10" s="13"/>
      <c r="T10" s="13"/>
      <c r="U10" s="13"/>
      <c r="V10" s="13"/>
      <c r="W10" s="13"/>
      <c r="X10" s="13"/>
      <c r="Y10" s="13"/>
      <c r="Z10" s="13"/>
      <c r="AA10" s="13"/>
      <c r="AB10" s="13"/>
      <c r="AC10" s="13"/>
      <c r="AD10" s="13"/>
      <c r="AE10" s="13"/>
    </row>
    <row r="11" spans="1:46" s="17" customFormat="1" ht="12" customHeight="1">
      <c r="A11" s="13"/>
      <c r="B11" s="14"/>
      <c r="C11" s="13"/>
      <c r="D11" s="10" t="s">
        <v>17</v>
      </c>
      <c r="E11" s="13"/>
      <c r="F11" s="11" t="s">
        <v>3</v>
      </c>
      <c r="G11" s="13"/>
      <c r="H11" s="13"/>
      <c r="I11" s="10" t="s">
        <v>18</v>
      </c>
      <c r="J11" s="11" t="s">
        <v>3</v>
      </c>
      <c r="K11" s="13"/>
      <c r="L11" s="70"/>
      <c r="S11" s="13"/>
      <c r="T11" s="13"/>
      <c r="U11" s="13"/>
      <c r="V11" s="13"/>
      <c r="W11" s="13"/>
      <c r="X11" s="13"/>
      <c r="Y11" s="13"/>
      <c r="Z11" s="13"/>
      <c r="AA11" s="13"/>
      <c r="AB11" s="13"/>
      <c r="AC11" s="13"/>
      <c r="AD11" s="13"/>
      <c r="AE11" s="13"/>
    </row>
    <row r="12" spans="1:46" s="17" customFormat="1" ht="12" customHeight="1">
      <c r="A12" s="13"/>
      <c r="B12" s="14"/>
      <c r="C12" s="13"/>
      <c r="D12" s="10" t="s">
        <v>19</v>
      </c>
      <c r="E12" s="13"/>
      <c r="F12" s="11" t="s">
        <v>20</v>
      </c>
      <c r="G12" s="13"/>
      <c r="H12" s="13"/>
      <c r="I12" s="10" t="s">
        <v>21</v>
      </c>
      <c r="J12" s="71" t="s">
        <v>22</v>
      </c>
      <c r="K12" s="13"/>
      <c r="L12" s="70"/>
      <c r="S12" s="13"/>
      <c r="T12" s="13"/>
      <c r="U12" s="13"/>
      <c r="V12" s="13"/>
      <c r="W12" s="13"/>
      <c r="X12" s="13"/>
      <c r="Y12" s="13"/>
      <c r="Z12" s="13"/>
      <c r="AA12" s="13"/>
      <c r="AB12" s="13"/>
      <c r="AC12" s="13"/>
      <c r="AD12" s="13"/>
      <c r="AE12" s="13"/>
    </row>
    <row r="13" spans="1:46" s="17" customFormat="1" ht="10.95" customHeight="1">
      <c r="A13" s="13"/>
      <c r="B13" s="14"/>
      <c r="C13" s="13"/>
      <c r="D13" s="13"/>
      <c r="E13" s="13"/>
      <c r="F13" s="13"/>
      <c r="G13" s="13"/>
      <c r="H13" s="13"/>
      <c r="I13" s="13"/>
      <c r="J13" s="13"/>
      <c r="K13" s="13"/>
      <c r="L13" s="70"/>
      <c r="S13" s="13"/>
      <c r="T13" s="13"/>
      <c r="U13" s="13"/>
      <c r="V13" s="13"/>
      <c r="W13" s="13"/>
      <c r="X13" s="13"/>
      <c r="Y13" s="13"/>
      <c r="Z13" s="13"/>
      <c r="AA13" s="13"/>
      <c r="AB13" s="13"/>
      <c r="AC13" s="13"/>
      <c r="AD13" s="13"/>
      <c r="AE13" s="13"/>
    </row>
    <row r="14" spans="1:46" s="17" customFormat="1" ht="12" customHeight="1">
      <c r="A14" s="13"/>
      <c r="B14" s="14"/>
      <c r="C14" s="13"/>
      <c r="D14" s="10" t="s">
        <v>23</v>
      </c>
      <c r="E14" s="13"/>
      <c r="F14" s="13"/>
      <c r="G14" s="13"/>
      <c r="H14" s="13"/>
      <c r="I14" s="10" t="s">
        <v>24</v>
      </c>
      <c r="J14" s="11" t="s">
        <v>25</v>
      </c>
      <c r="K14" s="13"/>
      <c r="L14" s="70"/>
      <c r="S14" s="13"/>
      <c r="T14" s="13"/>
      <c r="U14" s="13"/>
      <c r="V14" s="13"/>
      <c r="W14" s="13"/>
      <c r="X14" s="13"/>
      <c r="Y14" s="13"/>
      <c r="Z14" s="13"/>
      <c r="AA14" s="13"/>
      <c r="AB14" s="13"/>
      <c r="AC14" s="13"/>
      <c r="AD14" s="13"/>
      <c r="AE14" s="13"/>
    </row>
    <row r="15" spans="1:46" s="17" customFormat="1" ht="18" customHeight="1">
      <c r="A15" s="13"/>
      <c r="B15" s="14"/>
      <c r="C15" s="13"/>
      <c r="D15" s="13"/>
      <c r="E15" s="11" t="s">
        <v>26</v>
      </c>
      <c r="F15" s="13"/>
      <c r="G15" s="13"/>
      <c r="H15" s="13"/>
      <c r="I15" s="10" t="s">
        <v>27</v>
      </c>
      <c r="J15" s="11" t="s">
        <v>3</v>
      </c>
      <c r="K15" s="13"/>
      <c r="L15" s="70"/>
      <c r="S15" s="13"/>
      <c r="T15" s="13"/>
      <c r="U15" s="13"/>
      <c r="V15" s="13"/>
      <c r="W15" s="13"/>
      <c r="X15" s="13"/>
      <c r="Y15" s="13"/>
      <c r="Z15" s="13"/>
      <c r="AA15" s="13"/>
      <c r="AB15" s="13"/>
      <c r="AC15" s="13"/>
      <c r="AD15" s="13"/>
      <c r="AE15" s="13"/>
    </row>
    <row r="16" spans="1:46" s="17" customFormat="1" ht="6.9" customHeight="1">
      <c r="A16" s="13"/>
      <c r="B16" s="14"/>
      <c r="C16" s="13"/>
      <c r="D16" s="13"/>
      <c r="E16" s="13"/>
      <c r="F16" s="13"/>
      <c r="G16" s="13"/>
      <c r="H16" s="13"/>
      <c r="I16" s="13"/>
      <c r="J16" s="13"/>
      <c r="K16" s="13"/>
      <c r="L16" s="70"/>
      <c r="S16" s="13"/>
      <c r="T16" s="13"/>
      <c r="U16" s="13"/>
      <c r="V16" s="13"/>
      <c r="W16" s="13"/>
      <c r="X16" s="13"/>
      <c r="Y16" s="13"/>
      <c r="Z16" s="13"/>
      <c r="AA16" s="13"/>
      <c r="AB16" s="13"/>
      <c r="AC16" s="13"/>
      <c r="AD16" s="13"/>
      <c r="AE16" s="13"/>
    </row>
    <row r="17" spans="1:31" s="17" customFormat="1" ht="12" customHeight="1">
      <c r="A17" s="13"/>
      <c r="B17" s="14"/>
      <c r="C17" s="13"/>
      <c r="D17" s="10" t="s">
        <v>28</v>
      </c>
      <c r="E17" s="13"/>
      <c r="F17" s="13"/>
      <c r="G17" s="13"/>
      <c r="H17" s="13"/>
      <c r="I17" s="10" t="s">
        <v>24</v>
      </c>
      <c r="J17" s="11" t="s">
        <v>3</v>
      </c>
      <c r="K17" s="13"/>
      <c r="L17" s="70"/>
      <c r="S17" s="13"/>
      <c r="T17" s="13"/>
      <c r="U17" s="13"/>
      <c r="V17" s="13"/>
      <c r="W17" s="13"/>
      <c r="X17" s="13"/>
      <c r="Y17" s="13"/>
      <c r="Z17" s="13"/>
      <c r="AA17" s="13"/>
      <c r="AB17" s="13"/>
      <c r="AC17" s="13"/>
      <c r="AD17" s="13"/>
      <c r="AE17" s="13"/>
    </row>
    <row r="18" spans="1:31" s="17" customFormat="1" ht="18" customHeight="1">
      <c r="A18" s="13"/>
      <c r="B18" s="14"/>
      <c r="C18" s="13"/>
      <c r="D18" s="13"/>
      <c r="E18" s="171" t="s">
        <v>20</v>
      </c>
      <c r="F18" s="171"/>
      <c r="G18" s="171"/>
      <c r="H18" s="171"/>
      <c r="I18" s="10" t="s">
        <v>27</v>
      </c>
      <c r="J18" s="11" t="s">
        <v>3</v>
      </c>
      <c r="K18" s="13"/>
      <c r="L18" s="70"/>
      <c r="S18" s="13"/>
      <c r="T18" s="13"/>
      <c r="U18" s="13"/>
      <c r="V18" s="13"/>
      <c r="W18" s="13"/>
      <c r="X18" s="13"/>
      <c r="Y18" s="13"/>
      <c r="Z18" s="13"/>
      <c r="AA18" s="13"/>
      <c r="AB18" s="13"/>
      <c r="AC18" s="13"/>
      <c r="AD18" s="13"/>
      <c r="AE18" s="13"/>
    </row>
    <row r="19" spans="1:31" s="17" customFormat="1" ht="6.9" customHeight="1">
      <c r="A19" s="13"/>
      <c r="B19" s="14"/>
      <c r="C19" s="13"/>
      <c r="D19" s="13"/>
      <c r="E19" s="13"/>
      <c r="F19" s="13"/>
      <c r="G19" s="13"/>
      <c r="H19" s="13"/>
      <c r="I19" s="13"/>
      <c r="J19" s="13"/>
      <c r="K19" s="13"/>
      <c r="L19" s="70"/>
      <c r="S19" s="13"/>
      <c r="T19" s="13"/>
      <c r="U19" s="13"/>
      <c r="V19" s="13"/>
      <c r="W19" s="13"/>
      <c r="X19" s="13"/>
      <c r="Y19" s="13"/>
      <c r="Z19" s="13"/>
      <c r="AA19" s="13"/>
      <c r="AB19" s="13"/>
      <c r="AC19" s="13"/>
      <c r="AD19" s="13"/>
      <c r="AE19" s="13"/>
    </row>
    <row r="20" spans="1:31" s="17" customFormat="1" ht="12" customHeight="1">
      <c r="A20" s="13"/>
      <c r="B20" s="14"/>
      <c r="C20" s="13"/>
      <c r="D20" s="10" t="s">
        <v>29</v>
      </c>
      <c r="E20" s="13"/>
      <c r="F20" s="13"/>
      <c r="G20" s="13"/>
      <c r="H20" s="13"/>
      <c r="I20" s="10" t="s">
        <v>24</v>
      </c>
      <c r="J20" s="11" t="s">
        <v>3</v>
      </c>
      <c r="K20" s="13"/>
      <c r="L20" s="70"/>
      <c r="S20" s="13"/>
      <c r="T20" s="13"/>
      <c r="U20" s="13"/>
      <c r="V20" s="13"/>
      <c r="W20" s="13"/>
      <c r="X20" s="13"/>
      <c r="Y20" s="13"/>
      <c r="Z20" s="13"/>
      <c r="AA20" s="13"/>
      <c r="AB20" s="13"/>
      <c r="AC20" s="13"/>
      <c r="AD20" s="13"/>
      <c r="AE20" s="13"/>
    </row>
    <row r="21" spans="1:31" s="17" customFormat="1" ht="18" customHeight="1">
      <c r="A21" s="13"/>
      <c r="B21" s="14"/>
      <c r="C21" s="13"/>
      <c r="D21" s="13"/>
      <c r="E21" s="11" t="s">
        <v>30</v>
      </c>
      <c r="F21" s="13"/>
      <c r="G21" s="13"/>
      <c r="H21" s="13"/>
      <c r="I21" s="10" t="s">
        <v>27</v>
      </c>
      <c r="J21" s="11" t="s">
        <v>3</v>
      </c>
      <c r="K21" s="13"/>
      <c r="L21" s="70"/>
      <c r="S21" s="13"/>
      <c r="T21" s="13"/>
      <c r="U21" s="13"/>
      <c r="V21" s="13"/>
      <c r="W21" s="13"/>
      <c r="X21" s="13"/>
      <c r="Y21" s="13"/>
      <c r="Z21" s="13"/>
      <c r="AA21" s="13"/>
      <c r="AB21" s="13"/>
      <c r="AC21" s="13"/>
      <c r="AD21" s="13"/>
      <c r="AE21" s="13"/>
    </row>
    <row r="22" spans="1:31" s="17" customFormat="1" ht="6.9" customHeight="1">
      <c r="A22" s="13"/>
      <c r="B22" s="14"/>
      <c r="C22" s="13"/>
      <c r="D22" s="13"/>
      <c r="E22" s="13"/>
      <c r="F22" s="13"/>
      <c r="G22" s="13"/>
      <c r="H22" s="13"/>
      <c r="I22" s="13"/>
      <c r="J22" s="13"/>
      <c r="K22" s="13"/>
      <c r="L22" s="70"/>
      <c r="S22" s="13"/>
      <c r="T22" s="13"/>
      <c r="U22" s="13"/>
      <c r="V22" s="13"/>
      <c r="W22" s="13"/>
      <c r="X22" s="13"/>
      <c r="Y22" s="13"/>
      <c r="Z22" s="13"/>
      <c r="AA22" s="13"/>
      <c r="AB22" s="13"/>
      <c r="AC22" s="13"/>
      <c r="AD22" s="13"/>
      <c r="AE22" s="13"/>
    </row>
    <row r="23" spans="1:31" s="17" customFormat="1" ht="12" customHeight="1">
      <c r="A23" s="13"/>
      <c r="B23" s="14"/>
      <c r="C23" s="13"/>
      <c r="D23" s="10" t="s">
        <v>32</v>
      </c>
      <c r="E23" s="13"/>
      <c r="F23" s="13"/>
      <c r="G23" s="13"/>
      <c r="H23" s="13"/>
      <c r="I23" s="10" t="s">
        <v>24</v>
      </c>
      <c r="J23" s="11" t="s">
        <v>33</v>
      </c>
      <c r="K23" s="13"/>
      <c r="L23" s="70"/>
      <c r="S23" s="13"/>
      <c r="T23" s="13"/>
      <c r="U23" s="13"/>
      <c r="V23" s="13"/>
      <c r="W23" s="13"/>
      <c r="X23" s="13"/>
      <c r="Y23" s="13"/>
      <c r="Z23" s="13"/>
      <c r="AA23" s="13"/>
      <c r="AB23" s="13"/>
      <c r="AC23" s="13"/>
      <c r="AD23" s="13"/>
      <c r="AE23" s="13"/>
    </row>
    <row r="24" spans="1:31" s="17" customFormat="1" ht="18" customHeight="1">
      <c r="A24" s="13"/>
      <c r="B24" s="14"/>
      <c r="C24" s="13"/>
      <c r="D24" s="13"/>
      <c r="E24" s="11" t="s">
        <v>34</v>
      </c>
      <c r="F24" s="13"/>
      <c r="G24" s="13"/>
      <c r="H24" s="13"/>
      <c r="I24" s="10" t="s">
        <v>27</v>
      </c>
      <c r="J24" s="11" t="s">
        <v>3</v>
      </c>
      <c r="K24" s="13"/>
      <c r="L24" s="70"/>
      <c r="S24" s="13"/>
      <c r="T24" s="13"/>
      <c r="U24" s="13"/>
      <c r="V24" s="13"/>
      <c r="W24" s="13"/>
      <c r="X24" s="13"/>
      <c r="Y24" s="13"/>
      <c r="Z24" s="13"/>
      <c r="AA24" s="13"/>
      <c r="AB24" s="13"/>
      <c r="AC24" s="13"/>
      <c r="AD24" s="13"/>
      <c r="AE24" s="13"/>
    </row>
    <row r="25" spans="1:31" s="17" customFormat="1" ht="6.9" customHeight="1">
      <c r="A25" s="13"/>
      <c r="B25" s="14"/>
      <c r="C25" s="13"/>
      <c r="D25" s="13"/>
      <c r="E25" s="13"/>
      <c r="F25" s="13"/>
      <c r="G25" s="13"/>
      <c r="H25" s="13"/>
      <c r="I25" s="13"/>
      <c r="J25" s="13"/>
      <c r="K25" s="13"/>
      <c r="L25" s="70"/>
      <c r="S25" s="13"/>
      <c r="T25" s="13"/>
      <c r="U25" s="13"/>
      <c r="V25" s="13"/>
      <c r="W25" s="13"/>
      <c r="X25" s="13"/>
      <c r="Y25" s="13"/>
      <c r="Z25" s="13"/>
      <c r="AA25" s="13"/>
      <c r="AB25" s="13"/>
      <c r="AC25" s="13"/>
      <c r="AD25" s="13"/>
      <c r="AE25" s="13"/>
    </row>
    <row r="26" spans="1:31" s="17" customFormat="1" ht="12" customHeight="1">
      <c r="A26" s="13"/>
      <c r="B26" s="14"/>
      <c r="C26" s="13"/>
      <c r="D26" s="10" t="s">
        <v>35</v>
      </c>
      <c r="E26" s="13"/>
      <c r="F26" s="13"/>
      <c r="G26" s="13"/>
      <c r="H26" s="13"/>
      <c r="I26" s="13"/>
      <c r="J26" s="13"/>
      <c r="K26" s="13"/>
      <c r="L26" s="70"/>
      <c r="S26" s="13"/>
      <c r="T26" s="13"/>
      <c r="U26" s="13"/>
      <c r="V26" s="13"/>
      <c r="W26" s="13"/>
      <c r="X26" s="13"/>
      <c r="Y26" s="13"/>
      <c r="Z26" s="13"/>
      <c r="AA26" s="13"/>
      <c r="AB26" s="13"/>
      <c r="AC26" s="13"/>
      <c r="AD26" s="13"/>
      <c r="AE26" s="13"/>
    </row>
    <row r="27" spans="1:31" s="75" customFormat="1" ht="16.5" customHeight="1">
      <c r="A27" s="72"/>
      <c r="B27" s="73"/>
      <c r="C27" s="72"/>
      <c r="D27" s="72"/>
      <c r="E27" s="173" t="s">
        <v>3</v>
      </c>
      <c r="F27" s="173"/>
      <c r="G27" s="173"/>
      <c r="H27" s="173"/>
      <c r="I27" s="72"/>
      <c r="J27" s="72"/>
      <c r="K27" s="72"/>
      <c r="L27" s="74"/>
      <c r="S27" s="72"/>
      <c r="T27" s="72"/>
      <c r="U27" s="72"/>
      <c r="V27" s="72"/>
      <c r="W27" s="72"/>
      <c r="X27" s="72"/>
      <c r="Y27" s="72"/>
      <c r="Z27" s="72"/>
      <c r="AA27" s="72"/>
      <c r="AB27" s="72"/>
      <c r="AC27" s="72"/>
      <c r="AD27" s="72"/>
      <c r="AE27" s="72"/>
    </row>
    <row r="28" spans="1:31" s="17" customFormat="1" ht="6.9" customHeight="1">
      <c r="A28" s="13"/>
      <c r="B28" s="14"/>
      <c r="C28" s="13"/>
      <c r="D28" s="13"/>
      <c r="E28" s="13"/>
      <c r="F28" s="13"/>
      <c r="G28" s="13"/>
      <c r="H28" s="13"/>
      <c r="I28" s="13"/>
      <c r="J28" s="13"/>
      <c r="K28" s="13"/>
      <c r="L28" s="70"/>
      <c r="S28" s="13"/>
      <c r="T28" s="13"/>
      <c r="U28" s="13"/>
      <c r="V28" s="13"/>
      <c r="W28" s="13"/>
      <c r="X28" s="13"/>
      <c r="Y28" s="13"/>
      <c r="Z28" s="13"/>
      <c r="AA28" s="13"/>
      <c r="AB28" s="13"/>
      <c r="AC28" s="13"/>
      <c r="AD28" s="13"/>
      <c r="AE28" s="13"/>
    </row>
    <row r="29" spans="1:31" s="17" customFormat="1" ht="6.9" customHeight="1">
      <c r="A29" s="13"/>
      <c r="B29" s="14"/>
      <c r="C29" s="13"/>
      <c r="D29" s="44"/>
      <c r="E29" s="44"/>
      <c r="F29" s="44"/>
      <c r="G29" s="44"/>
      <c r="H29" s="44"/>
      <c r="I29" s="44"/>
      <c r="J29" s="44"/>
      <c r="K29" s="44"/>
      <c r="L29" s="70"/>
      <c r="S29" s="13"/>
      <c r="T29" s="13"/>
      <c r="U29" s="13"/>
      <c r="V29" s="13"/>
      <c r="W29" s="13"/>
      <c r="X29" s="13"/>
      <c r="Y29" s="13"/>
      <c r="Z29" s="13"/>
      <c r="AA29" s="13"/>
      <c r="AB29" s="13"/>
      <c r="AC29" s="13"/>
      <c r="AD29" s="13"/>
      <c r="AE29" s="13"/>
    </row>
    <row r="30" spans="1:31" s="17" customFormat="1" ht="25.35" customHeight="1">
      <c r="A30" s="13"/>
      <c r="B30" s="14"/>
      <c r="C30" s="13"/>
      <c r="D30" s="76" t="s">
        <v>37</v>
      </c>
      <c r="E30" s="13"/>
      <c r="F30" s="13"/>
      <c r="G30" s="13"/>
      <c r="H30" s="13"/>
      <c r="I30" s="13"/>
      <c r="J30" s="77">
        <f>ROUND(J81, 2)</f>
        <v>0</v>
      </c>
      <c r="K30" s="13"/>
      <c r="L30" s="70"/>
      <c r="S30" s="13"/>
      <c r="T30" s="13"/>
      <c r="U30" s="13"/>
      <c r="V30" s="13"/>
      <c r="W30" s="13"/>
      <c r="X30" s="13"/>
      <c r="Y30" s="13"/>
      <c r="Z30" s="13"/>
      <c r="AA30" s="13"/>
      <c r="AB30" s="13"/>
      <c r="AC30" s="13"/>
      <c r="AD30" s="13"/>
      <c r="AE30" s="13"/>
    </row>
    <row r="31" spans="1:31" s="17" customFormat="1" ht="6.9" customHeight="1">
      <c r="A31" s="13"/>
      <c r="B31" s="14"/>
      <c r="C31" s="13"/>
      <c r="D31" s="44"/>
      <c r="E31" s="44"/>
      <c r="F31" s="44"/>
      <c r="G31" s="44"/>
      <c r="H31" s="44"/>
      <c r="I31" s="44"/>
      <c r="J31" s="44"/>
      <c r="K31" s="44"/>
      <c r="L31" s="70"/>
      <c r="S31" s="13"/>
      <c r="T31" s="13"/>
      <c r="U31" s="13"/>
      <c r="V31" s="13"/>
      <c r="W31" s="13"/>
      <c r="X31" s="13"/>
      <c r="Y31" s="13"/>
      <c r="Z31" s="13"/>
      <c r="AA31" s="13"/>
      <c r="AB31" s="13"/>
      <c r="AC31" s="13"/>
      <c r="AD31" s="13"/>
      <c r="AE31" s="13"/>
    </row>
    <row r="32" spans="1:31" s="17" customFormat="1" ht="14.4" customHeight="1">
      <c r="A32" s="13"/>
      <c r="B32" s="14"/>
      <c r="C32" s="13"/>
      <c r="D32" s="13"/>
      <c r="E32" s="13"/>
      <c r="F32" s="78" t="s">
        <v>39</v>
      </c>
      <c r="G32" s="13"/>
      <c r="H32" s="13"/>
      <c r="I32" s="78" t="s">
        <v>38</v>
      </c>
      <c r="J32" s="78" t="s">
        <v>40</v>
      </c>
      <c r="K32" s="13"/>
      <c r="L32" s="70"/>
      <c r="S32" s="13"/>
      <c r="T32" s="13"/>
      <c r="U32" s="13"/>
      <c r="V32" s="13"/>
      <c r="W32" s="13"/>
      <c r="X32" s="13"/>
      <c r="Y32" s="13"/>
      <c r="Z32" s="13"/>
      <c r="AA32" s="13"/>
      <c r="AB32" s="13"/>
      <c r="AC32" s="13"/>
      <c r="AD32" s="13"/>
      <c r="AE32" s="13"/>
    </row>
    <row r="33" spans="1:31" s="17" customFormat="1" ht="14.4" customHeight="1">
      <c r="A33" s="13"/>
      <c r="B33" s="14"/>
      <c r="C33" s="13"/>
      <c r="D33" s="79" t="s">
        <v>41</v>
      </c>
      <c r="E33" s="10" t="s">
        <v>42</v>
      </c>
      <c r="F33" s="80">
        <f>ROUND((SUM(BE81:BE97)),  2)</f>
        <v>0</v>
      </c>
      <c r="G33" s="13"/>
      <c r="H33" s="13"/>
      <c r="I33" s="81">
        <v>0.21</v>
      </c>
      <c r="J33" s="80">
        <f>ROUND(((SUM(BE81:BE97))*I33),  2)</f>
        <v>0</v>
      </c>
      <c r="K33" s="13"/>
      <c r="L33" s="70"/>
      <c r="S33" s="13"/>
      <c r="T33" s="13"/>
      <c r="U33" s="13"/>
      <c r="V33" s="13"/>
      <c r="W33" s="13"/>
      <c r="X33" s="13"/>
      <c r="Y33" s="13"/>
      <c r="Z33" s="13"/>
      <c r="AA33" s="13"/>
      <c r="AB33" s="13"/>
      <c r="AC33" s="13"/>
      <c r="AD33" s="13"/>
      <c r="AE33" s="13"/>
    </row>
    <row r="34" spans="1:31" s="17" customFormat="1" ht="14.4" customHeight="1">
      <c r="A34" s="13"/>
      <c r="B34" s="14"/>
      <c r="C34" s="13"/>
      <c r="D34" s="13"/>
      <c r="E34" s="10" t="s">
        <v>43</v>
      </c>
      <c r="F34" s="80">
        <f>ROUND((SUM(BF81:BF97)),  2)</f>
        <v>0</v>
      </c>
      <c r="G34" s="13"/>
      <c r="H34" s="13"/>
      <c r="I34" s="81">
        <v>0.15</v>
      </c>
      <c r="J34" s="80">
        <f>ROUND(((SUM(BF81:BF97))*I34),  2)</f>
        <v>0</v>
      </c>
      <c r="K34" s="13"/>
      <c r="L34" s="70"/>
      <c r="S34" s="13"/>
      <c r="T34" s="13"/>
      <c r="U34" s="13"/>
      <c r="V34" s="13"/>
      <c r="W34" s="13"/>
      <c r="X34" s="13"/>
      <c r="Y34" s="13"/>
      <c r="Z34" s="13"/>
      <c r="AA34" s="13"/>
      <c r="AB34" s="13"/>
      <c r="AC34" s="13"/>
      <c r="AD34" s="13"/>
      <c r="AE34" s="13"/>
    </row>
    <row r="35" spans="1:31" s="17" customFormat="1" ht="14.4" hidden="1" customHeight="1">
      <c r="A35" s="13"/>
      <c r="B35" s="14"/>
      <c r="C35" s="13"/>
      <c r="D35" s="13"/>
      <c r="E35" s="10" t="s">
        <v>44</v>
      </c>
      <c r="F35" s="80">
        <f>ROUND((SUM(BG81:BG97)),  2)</f>
        <v>0</v>
      </c>
      <c r="G35" s="13"/>
      <c r="H35" s="13"/>
      <c r="I35" s="81">
        <v>0.21</v>
      </c>
      <c r="J35" s="80">
        <f>0</f>
        <v>0</v>
      </c>
      <c r="K35" s="13"/>
      <c r="L35" s="70"/>
      <c r="S35" s="13"/>
      <c r="T35" s="13"/>
      <c r="U35" s="13"/>
      <c r="V35" s="13"/>
      <c r="W35" s="13"/>
      <c r="X35" s="13"/>
      <c r="Y35" s="13"/>
      <c r="Z35" s="13"/>
      <c r="AA35" s="13"/>
      <c r="AB35" s="13"/>
      <c r="AC35" s="13"/>
      <c r="AD35" s="13"/>
      <c r="AE35" s="13"/>
    </row>
    <row r="36" spans="1:31" s="17" customFormat="1" ht="14.4" hidden="1" customHeight="1">
      <c r="A36" s="13"/>
      <c r="B36" s="14"/>
      <c r="C36" s="13"/>
      <c r="D36" s="13"/>
      <c r="E36" s="10" t="s">
        <v>45</v>
      </c>
      <c r="F36" s="80">
        <f>ROUND((SUM(BH81:BH97)),  2)</f>
        <v>0</v>
      </c>
      <c r="G36" s="13"/>
      <c r="H36" s="13"/>
      <c r="I36" s="81">
        <v>0.15</v>
      </c>
      <c r="J36" s="80">
        <f>0</f>
        <v>0</v>
      </c>
      <c r="K36" s="13"/>
      <c r="L36" s="70"/>
      <c r="S36" s="13"/>
      <c r="T36" s="13"/>
      <c r="U36" s="13"/>
      <c r="V36" s="13"/>
      <c r="W36" s="13"/>
      <c r="X36" s="13"/>
      <c r="Y36" s="13"/>
      <c r="Z36" s="13"/>
      <c r="AA36" s="13"/>
      <c r="AB36" s="13"/>
      <c r="AC36" s="13"/>
      <c r="AD36" s="13"/>
      <c r="AE36" s="13"/>
    </row>
    <row r="37" spans="1:31" s="17" customFormat="1" ht="14.4" hidden="1" customHeight="1">
      <c r="A37" s="13"/>
      <c r="B37" s="14"/>
      <c r="C37" s="13"/>
      <c r="D37" s="13"/>
      <c r="E37" s="10" t="s">
        <v>46</v>
      </c>
      <c r="F37" s="80">
        <f>ROUND((SUM(BI81:BI97)),  2)</f>
        <v>0</v>
      </c>
      <c r="G37" s="13"/>
      <c r="H37" s="13"/>
      <c r="I37" s="81">
        <v>0</v>
      </c>
      <c r="J37" s="80">
        <f>0</f>
        <v>0</v>
      </c>
      <c r="K37" s="13"/>
      <c r="L37" s="70"/>
      <c r="S37" s="13"/>
      <c r="T37" s="13"/>
      <c r="U37" s="13"/>
      <c r="V37" s="13"/>
      <c r="W37" s="13"/>
      <c r="X37" s="13"/>
      <c r="Y37" s="13"/>
      <c r="Z37" s="13"/>
      <c r="AA37" s="13"/>
      <c r="AB37" s="13"/>
      <c r="AC37" s="13"/>
      <c r="AD37" s="13"/>
      <c r="AE37" s="13"/>
    </row>
    <row r="38" spans="1:31" s="17" customFormat="1" ht="6.9" customHeight="1">
      <c r="A38" s="13"/>
      <c r="B38" s="14"/>
      <c r="C38" s="13"/>
      <c r="D38" s="13"/>
      <c r="E38" s="13"/>
      <c r="F38" s="13"/>
      <c r="G38" s="13"/>
      <c r="H38" s="13"/>
      <c r="I38" s="13"/>
      <c r="J38" s="13"/>
      <c r="K38" s="13"/>
      <c r="L38" s="70"/>
      <c r="S38" s="13"/>
      <c r="T38" s="13"/>
      <c r="U38" s="13"/>
      <c r="V38" s="13"/>
      <c r="W38" s="13"/>
      <c r="X38" s="13"/>
      <c r="Y38" s="13"/>
      <c r="Z38" s="13"/>
      <c r="AA38" s="13"/>
      <c r="AB38" s="13"/>
      <c r="AC38" s="13"/>
      <c r="AD38" s="13"/>
      <c r="AE38" s="13"/>
    </row>
    <row r="39" spans="1:31" s="17" customFormat="1" ht="25.35" customHeight="1">
      <c r="A39" s="13"/>
      <c r="B39" s="14"/>
      <c r="C39" s="82"/>
      <c r="D39" s="83" t="s">
        <v>47</v>
      </c>
      <c r="E39" s="38"/>
      <c r="F39" s="38"/>
      <c r="G39" s="84" t="s">
        <v>48</v>
      </c>
      <c r="H39" s="85" t="s">
        <v>49</v>
      </c>
      <c r="I39" s="38"/>
      <c r="J39" s="86">
        <f>SUM(J30:J37)</f>
        <v>0</v>
      </c>
      <c r="K39" s="87"/>
      <c r="L39" s="70"/>
      <c r="S39" s="13"/>
      <c r="T39" s="13"/>
      <c r="U39" s="13"/>
      <c r="V39" s="13"/>
      <c r="W39" s="13"/>
      <c r="X39" s="13"/>
      <c r="Y39" s="13"/>
      <c r="Z39" s="13"/>
      <c r="AA39" s="13"/>
      <c r="AB39" s="13"/>
      <c r="AC39" s="13"/>
      <c r="AD39" s="13"/>
      <c r="AE39" s="13"/>
    </row>
    <row r="40" spans="1:31" s="17" customFormat="1" ht="14.4" customHeight="1">
      <c r="A40" s="13"/>
      <c r="B40" s="24"/>
      <c r="C40" s="25"/>
      <c r="D40" s="25"/>
      <c r="E40" s="25"/>
      <c r="F40" s="25"/>
      <c r="G40" s="25"/>
      <c r="H40" s="25"/>
      <c r="I40" s="25"/>
      <c r="J40" s="25"/>
      <c r="K40" s="25"/>
      <c r="L40" s="70"/>
      <c r="S40" s="13"/>
      <c r="T40" s="13"/>
      <c r="U40" s="13"/>
      <c r="V40" s="13"/>
      <c r="W40" s="13"/>
      <c r="X40" s="13"/>
      <c r="Y40" s="13"/>
      <c r="Z40" s="13"/>
      <c r="AA40" s="13"/>
      <c r="AB40" s="13"/>
      <c r="AC40" s="13"/>
      <c r="AD40" s="13"/>
      <c r="AE40" s="13"/>
    </row>
    <row r="44" spans="1:31" s="17" customFormat="1" ht="6.9" customHeight="1">
      <c r="A44" s="13"/>
      <c r="B44" s="26"/>
      <c r="C44" s="27"/>
      <c r="D44" s="27"/>
      <c r="E44" s="27"/>
      <c r="F44" s="27"/>
      <c r="G44" s="27"/>
      <c r="H44" s="27"/>
      <c r="I44" s="27"/>
      <c r="J44" s="27"/>
      <c r="K44" s="27"/>
      <c r="L44" s="70"/>
      <c r="S44" s="13"/>
      <c r="T44" s="13"/>
      <c r="U44" s="13"/>
      <c r="V44" s="13"/>
      <c r="W44" s="13"/>
      <c r="X44" s="13"/>
      <c r="Y44" s="13"/>
      <c r="Z44" s="13"/>
      <c r="AA44" s="13"/>
      <c r="AB44" s="13"/>
      <c r="AC44" s="13"/>
      <c r="AD44" s="13"/>
      <c r="AE44" s="13"/>
    </row>
    <row r="45" spans="1:31" s="17" customFormat="1" ht="24.9" customHeight="1">
      <c r="A45" s="13"/>
      <c r="B45" s="14"/>
      <c r="C45" s="6" t="s">
        <v>85</v>
      </c>
      <c r="D45" s="13"/>
      <c r="E45" s="13"/>
      <c r="F45" s="13"/>
      <c r="G45" s="13"/>
      <c r="H45" s="13"/>
      <c r="I45" s="13"/>
      <c r="J45" s="13"/>
      <c r="K45" s="13"/>
      <c r="L45" s="70"/>
      <c r="S45" s="13"/>
      <c r="T45" s="13"/>
      <c r="U45" s="13"/>
      <c r="V45" s="13"/>
      <c r="W45" s="13"/>
      <c r="X45" s="13"/>
      <c r="Y45" s="13"/>
      <c r="Z45" s="13"/>
      <c r="AA45" s="13"/>
      <c r="AB45" s="13"/>
      <c r="AC45" s="13"/>
      <c r="AD45" s="13"/>
      <c r="AE45" s="13"/>
    </row>
    <row r="46" spans="1:31" s="17" customFormat="1" ht="6.9" customHeight="1">
      <c r="A46" s="13"/>
      <c r="B46" s="14"/>
      <c r="C46" s="13"/>
      <c r="D46" s="13"/>
      <c r="E46" s="13"/>
      <c r="F46" s="13"/>
      <c r="G46" s="13"/>
      <c r="H46" s="13"/>
      <c r="I46" s="13"/>
      <c r="J46" s="13"/>
      <c r="K46" s="13"/>
      <c r="L46" s="70"/>
      <c r="S46" s="13"/>
      <c r="T46" s="13"/>
      <c r="U46" s="13"/>
      <c r="V46" s="13"/>
      <c r="W46" s="13"/>
      <c r="X46" s="13"/>
      <c r="Y46" s="13"/>
      <c r="Z46" s="13"/>
      <c r="AA46" s="13"/>
      <c r="AB46" s="13"/>
      <c r="AC46" s="13"/>
      <c r="AD46" s="13"/>
      <c r="AE46" s="13"/>
    </row>
    <row r="47" spans="1:31" s="17" customFormat="1" ht="12" customHeight="1">
      <c r="A47" s="13"/>
      <c r="B47" s="14"/>
      <c r="C47" s="10" t="s">
        <v>15</v>
      </c>
      <c r="D47" s="13"/>
      <c r="E47" s="13"/>
      <c r="F47" s="13"/>
      <c r="G47" s="13"/>
      <c r="H47" s="13"/>
      <c r="I47" s="13"/>
      <c r="J47" s="13"/>
      <c r="K47" s="13"/>
      <c r="L47" s="70"/>
      <c r="S47" s="13"/>
      <c r="T47" s="13"/>
      <c r="U47" s="13"/>
      <c r="V47" s="13"/>
      <c r="W47" s="13"/>
      <c r="X47" s="13"/>
      <c r="Y47" s="13"/>
      <c r="Z47" s="13"/>
      <c r="AA47" s="13"/>
      <c r="AB47" s="13"/>
      <c r="AC47" s="13"/>
      <c r="AD47" s="13"/>
      <c r="AE47" s="13"/>
    </row>
    <row r="48" spans="1:31" s="17" customFormat="1" ht="16.5" customHeight="1">
      <c r="A48" s="13"/>
      <c r="B48" s="14"/>
      <c r="C48" s="13"/>
      <c r="D48" s="13"/>
      <c r="E48" s="177" t="str">
        <f>E7</f>
        <v>INFRASTRUKTURA ZŠ CHOMUTOV - odb.učebny - cizí jazyk+IT -ZŠ Na příkopech 895, Chomutov - učebna 1.1</v>
      </c>
      <c r="F48" s="178"/>
      <c r="G48" s="178"/>
      <c r="H48" s="178"/>
      <c r="I48" s="13"/>
      <c r="J48" s="13"/>
      <c r="K48" s="13"/>
      <c r="L48" s="70"/>
      <c r="S48" s="13"/>
      <c r="T48" s="13"/>
      <c r="U48" s="13"/>
      <c r="V48" s="13"/>
      <c r="W48" s="13"/>
      <c r="X48" s="13"/>
      <c r="Y48" s="13"/>
      <c r="Z48" s="13"/>
      <c r="AA48" s="13"/>
      <c r="AB48" s="13"/>
      <c r="AC48" s="13"/>
      <c r="AD48" s="13"/>
      <c r="AE48" s="13"/>
    </row>
    <row r="49" spans="1:47" s="17" customFormat="1" ht="12" customHeight="1">
      <c r="A49" s="13"/>
      <c r="B49" s="14"/>
      <c r="C49" s="10" t="s">
        <v>83</v>
      </c>
      <c r="D49" s="13"/>
      <c r="E49" s="13"/>
      <c r="F49" s="13"/>
      <c r="G49" s="13"/>
      <c r="H49" s="13"/>
      <c r="I49" s="13"/>
      <c r="J49" s="13"/>
      <c r="K49" s="13"/>
      <c r="L49" s="70"/>
      <c r="S49" s="13"/>
      <c r="T49" s="13"/>
      <c r="U49" s="13"/>
      <c r="V49" s="13"/>
      <c r="W49" s="13"/>
      <c r="X49" s="13"/>
      <c r="Y49" s="13"/>
      <c r="Z49" s="13"/>
      <c r="AA49" s="13"/>
      <c r="AB49" s="13"/>
      <c r="AC49" s="13"/>
      <c r="AD49" s="13"/>
      <c r="AE49" s="13"/>
    </row>
    <row r="50" spans="1:47" s="17" customFormat="1" ht="16.5" customHeight="1">
      <c r="A50" s="13"/>
      <c r="B50" s="14"/>
      <c r="C50" s="13"/>
      <c r="D50" s="13"/>
      <c r="E50" s="159" t="str">
        <f>E9</f>
        <v>SO 01.1-f - nábytek</v>
      </c>
      <c r="F50" s="176"/>
      <c r="G50" s="176"/>
      <c r="H50" s="176"/>
      <c r="I50" s="13"/>
      <c r="J50" s="13"/>
      <c r="K50" s="13"/>
      <c r="L50" s="70"/>
      <c r="S50" s="13"/>
      <c r="T50" s="13"/>
      <c r="U50" s="13"/>
      <c r="V50" s="13"/>
      <c r="W50" s="13"/>
      <c r="X50" s="13"/>
      <c r="Y50" s="13"/>
      <c r="Z50" s="13"/>
      <c r="AA50" s="13"/>
      <c r="AB50" s="13"/>
      <c r="AC50" s="13"/>
      <c r="AD50" s="13"/>
      <c r="AE50" s="13"/>
    </row>
    <row r="51" spans="1:47" s="17" customFormat="1" ht="6.9" customHeight="1">
      <c r="A51" s="13"/>
      <c r="B51" s="14"/>
      <c r="C51" s="13"/>
      <c r="D51" s="13"/>
      <c r="E51" s="13"/>
      <c r="F51" s="13"/>
      <c r="G51" s="13"/>
      <c r="H51" s="13"/>
      <c r="I51" s="13"/>
      <c r="J51" s="13"/>
      <c r="K51" s="13"/>
      <c r="L51" s="70"/>
      <c r="S51" s="13"/>
      <c r="T51" s="13"/>
      <c r="U51" s="13"/>
      <c r="V51" s="13"/>
      <c r="W51" s="13"/>
      <c r="X51" s="13"/>
      <c r="Y51" s="13"/>
      <c r="Z51" s="13"/>
      <c r="AA51" s="13"/>
      <c r="AB51" s="13"/>
      <c r="AC51" s="13"/>
      <c r="AD51" s="13"/>
      <c r="AE51" s="13"/>
    </row>
    <row r="52" spans="1:47" s="17" customFormat="1" ht="12" customHeight="1">
      <c r="A52" s="13"/>
      <c r="B52" s="14"/>
      <c r="C52" s="10" t="s">
        <v>19</v>
      </c>
      <c r="D52" s="13"/>
      <c r="E52" s="13"/>
      <c r="F52" s="11" t="str">
        <f>F12</f>
        <v xml:space="preserve"> </v>
      </c>
      <c r="G52" s="13"/>
      <c r="H52" s="13"/>
      <c r="I52" s="10" t="s">
        <v>21</v>
      </c>
      <c r="J52" s="71" t="str">
        <f>IF(J12="","",J12)</f>
        <v>2. 3. 2020</v>
      </c>
      <c r="K52" s="13"/>
      <c r="L52" s="70"/>
      <c r="S52" s="13"/>
      <c r="T52" s="13"/>
      <c r="U52" s="13"/>
      <c r="V52" s="13"/>
      <c r="W52" s="13"/>
      <c r="X52" s="13"/>
      <c r="Y52" s="13"/>
      <c r="Z52" s="13"/>
      <c r="AA52" s="13"/>
      <c r="AB52" s="13"/>
      <c r="AC52" s="13"/>
      <c r="AD52" s="13"/>
      <c r="AE52" s="13"/>
    </row>
    <row r="53" spans="1:47" s="17" customFormat="1" ht="6.9" customHeight="1">
      <c r="A53" s="13"/>
      <c r="B53" s="14"/>
      <c r="C53" s="13"/>
      <c r="D53" s="13"/>
      <c r="E53" s="13"/>
      <c r="F53" s="13"/>
      <c r="G53" s="13"/>
      <c r="H53" s="13"/>
      <c r="I53" s="13"/>
      <c r="J53" s="13"/>
      <c r="K53" s="13"/>
      <c r="L53" s="70"/>
      <c r="S53" s="13"/>
      <c r="T53" s="13"/>
      <c r="U53" s="13"/>
      <c r="V53" s="13"/>
      <c r="W53" s="13"/>
      <c r="X53" s="13"/>
      <c r="Y53" s="13"/>
      <c r="Z53" s="13"/>
      <c r="AA53" s="13"/>
      <c r="AB53" s="13"/>
      <c r="AC53" s="13"/>
      <c r="AD53" s="13"/>
      <c r="AE53" s="13"/>
    </row>
    <row r="54" spans="1:47" s="17" customFormat="1" ht="25.65" customHeight="1">
      <c r="A54" s="13"/>
      <c r="B54" s="14"/>
      <c r="C54" s="10" t="s">
        <v>23</v>
      </c>
      <c r="D54" s="13"/>
      <c r="E54" s="13"/>
      <c r="F54" s="11" t="str">
        <f>E15</f>
        <v>Statutární město Chomutov</v>
      </c>
      <c r="G54" s="13"/>
      <c r="H54" s="13"/>
      <c r="I54" s="10" t="s">
        <v>29</v>
      </c>
      <c r="J54" s="88" t="str">
        <f>E21</f>
        <v>KAP ATELIER s.r.o.</v>
      </c>
      <c r="K54" s="13"/>
      <c r="L54" s="70"/>
      <c r="S54" s="13"/>
      <c r="T54" s="13"/>
      <c r="U54" s="13"/>
      <c r="V54" s="13"/>
      <c r="W54" s="13"/>
      <c r="X54" s="13"/>
      <c r="Y54" s="13"/>
      <c r="Z54" s="13"/>
      <c r="AA54" s="13"/>
      <c r="AB54" s="13"/>
      <c r="AC54" s="13"/>
      <c r="AD54" s="13"/>
      <c r="AE54" s="13"/>
    </row>
    <row r="55" spans="1:47" s="17" customFormat="1" ht="25.65" customHeight="1">
      <c r="A55" s="13"/>
      <c r="B55" s="14"/>
      <c r="C55" s="10" t="s">
        <v>28</v>
      </c>
      <c r="D55" s="13"/>
      <c r="E55" s="13"/>
      <c r="F55" s="11" t="str">
        <f>IF(E18="","",E18)</f>
        <v xml:space="preserve"> </v>
      </c>
      <c r="G55" s="13"/>
      <c r="H55" s="13"/>
      <c r="I55" s="10" t="s">
        <v>32</v>
      </c>
      <c r="J55" s="88" t="str">
        <f>E24</f>
        <v>ing. Kateřina Tumpachová</v>
      </c>
      <c r="K55" s="13"/>
      <c r="L55" s="70"/>
      <c r="S55" s="13"/>
      <c r="T55" s="13"/>
      <c r="U55" s="13"/>
      <c r="V55" s="13"/>
      <c r="W55" s="13"/>
      <c r="X55" s="13"/>
      <c r="Y55" s="13"/>
      <c r="Z55" s="13"/>
      <c r="AA55" s="13"/>
      <c r="AB55" s="13"/>
      <c r="AC55" s="13"/>
      <c r="AD55" s="13"/>
      <c r="AE55" s="13"/>
    </row>
    <row r="56" spans="1:47" s="17" customFormat="1" ht="10.35" customHeight="1">
      <c r="A56" s="13"/>
      <c r="B56" s="14"/>
      <c r="C56" s="13"/>
      <c r="D56" s="13"/>
      <c r="E56" s="13"/>
      <c r="F56" s="13"/>
      <c r="G56" s="13"/>
      <c r="H56" s="13"/>
      <c r="I56" s="13"/>
      <c r="J56" s="13"/>
      <c r="K56" s="13"/>
      <c r="L56" s="70"/>
      <c r="S56" s="13"/>
      <c r="T56" s="13"/>
      <c r="U56" s="13"/>
      <c r="V56" s="13"/>
      <c r="W56" s="13"/>
      <c r="X56" s="13"/>
      <c r="Y56" s="13"/>
      <c r="Z56" s="13"/>
      <c r="AA56" s="13"/>
      <c r="AB56" s="13"/>
      <c r="AC56" s="13"/>
      <c r="AD56" s="13"/>
      <c r="AE56" s="13"/>
    </row>
    <row r="57" spans="1:47" s="17" customFormat="1" ht="29.25" customHeight="1">
      <c r="A57" s="13"/>
      <c r="B57" s="14"/>
      <c r="C57" s="89" t="s">
        <v>86</v>
      </c>
      <c r="D57" s="82"/>
      <c r="E57" s="82"/>
      <c r="F57" s="82"/>
      <c r="G57" s="82"/>
      <c r="H57" s="82"/>
      <c r="I57" s="82"/>
      <c r="J57" s="90" t="s">
        <v>87</v>
      </c>
      <c r="K57" s="82"/>
      <c r="L57" s="70"/>
      <c r="S57" s="13"/>
      <c r="T57" s="13"/>
      <c r="U57" s="13"/>
      <c r="V57" s="13"/>
      <c r="W57" s="13"/>
      <c r="X57" s="13"/>
      <c r="Y57" s="13"/>
      <c r="Z57" s="13"/>
      <c r="AA57" s="13"/>
      <c r="AB57" s="13"/>
      <c r="AC57" s="13"/>
      <c r="AD57" s="13"/>
      <c r="AE57" s="13"/>
    </row>
    <row r="58" spans="1:47" s="17" customFormat="1" ht="10.35" customHeight="1">
      <c r="A58" s="13"/>
      <c r="B58" s="14"/>
      <c r="C58" s="13"/>
      <c r="D58" s="13"/>
      <c r="E58" s="13"/>
      <c r="F58" s="13"/>
      <c r="G58" s="13"/>
      <c r="H58" s="13"/>
      <c r="I58" s="13"/>
      <c r="J58" s="13"/>
      <c r="K58" s="13"/>
      <c r="L58" s="70"/>
      <c r="S58" s="13"/>
      <c r="T58" s="13"/>
      <c r="U58" s="13"/>
      <c r="V58" s="13"/>
      <c r="W58" s="13"/>
      <c r="X58" s="13"/>
      <c r="Y58" s="13"/>
      <c r="Z58" s="13"/>
      <c r="AA58" s="13"/>
      <c r="AB58" s="13"/>
      <c r="AC58" s="13"/>
      <c r="AD58" s="13"/>
      <c r="AE58" s="13"/>
    </row>
    <row r="59" spans="1:47" s="17" customFormat="1" ht="22.95" customHeight="1">
      <c r="A59" s="13"/>
      <c r="B59" s="14"/>
      <c r="C59" s="91" t="s">
        <v>69</v>
      </c>
      <c r="D59" s="13"/>
      <c r="E59" s="13"/>
      <c r="F59" s="13"/>
      <c r="G59" s="13"/>
      <c r="H59" s="13"/>
      <c r="I59" s="13"/>
      <c r="J59" s="77">
        <f>J81</f>
        <v>0</v>
      </c>
      <c r="K59" s="13"/>
      <c r="L59" s="70"/>
      <c r="S59" s="13"/>
      <c r="T59" s="13"/>
      <c r="U59" s="13"/>
      <c r="V59" s="13"/>
      <c r="W59" s="13"/>
      <c r="X59" s="13"/>
      <c r="Y59" s="13"/>
      <c r="Z59" s="13"/>
      <c r="AA59" s="13"/>
      <c r="AB59" s="13"/>
      <c r="AC59" s="13"/>
      <c r="AD59" s="13"/>
      <c r="AE59" s="13"/>
      <c r="AU59" s="2" t="s">
        <v>88</v>
      </c>
    </row>
    <row r="60" spans="1:47" s="92" customFormat="1" ht="24.9" customHeight="1">
      <c r="B60" s="93"/>
      <c r="D60" s="94" t="s">
        <v>89</v>
      </c>
      <c r="E60" s="95"/>
      <c r="F60" s="95"/>
      <c r="G60" s="95"/>
      <c r="H60" s="95"/>
      <c r="I60" s="95"/>
      <c r="J60" s="96">
        <f>J82</f>
        <v>0</v>
      </c>
      <c r="L60" s="93"/>
    </row>
    <row r="61" spans="1:47" s="97" customFormat="1" ht="19.95" customHeight="1">
      <c r="B61" s="98"/>
      <c r="D61" s="99" t="s">
        <v>90</v>
      </c>
      <c r="E61" s="100"/>
      <c r="F61" s="100"/>
      <c r="G61" s="100"/>
      <c r="H61" s="100"/>
      <c r="I61" s="100"/>
      <c r="J61" s="101">
        <f>J83</f>
        <v>0</v>
      </c>
      <c r="L61" s="98"/>
    </row>
    <row r="62" spans="1:47" s="17" customFormat="1" ht="21.75" customHeight="1">
      <c r="A62" s="13"/>
      <c r="B62" s="14"/>
      <c r="C62" s="13"/>
      <c r="D62" s="13"/>
      <c r="E62" s="13"/>
      <c r="F62" s="13"/>
      <c r="G62" s="13"/>
      <c r="H62" s="13"/>
      <c r="I62" s="13"/>
      <c r="J62" s="13"/>
      <c r="K62" s="13"/>
      <c r="L62" s="70"/>
      <c r="S62" s="13"/>
      <c r="T62" s="13"/>
      <c r="U62" s="13"/>
      <c r="V62" s="13"/>
      <c r="W62" s="13"/>
      <c r="X62" s="13"/>
      <c r="Y62" s="13"/>
      <c r="Z62" s="13"/>
      <c r="AA62" s="13"/>
      <c r="AB62" s="13"/>
      <c r="AC62" s="13"/>
      <c r="AD62" s="13"/>
      <c r="AE62" s="13"/>
    </row>
    <row r="63" spans="1:47" s="17" customFormat="1" ht="6.9" customHeight="1">
      <c r="A63" s="13"/>
      <c r="B63" s="24"/>
      <c r="C63" s="25"/>
      <c r="D63" s="25"/>
      <c r="E63" s="25"/>
      <c r="F63" s="25"/>
      <c r="G63" s="25"/>
      <c r="H63" s="25"/>
      <c r="I63" s="25"/>
      <c r="J63" s="25"/>
      <c r="K63" s="25"/>
      <c r="L63" s="70"/>
      <c r="S63" s="13"/>
      <c r="T63" s="13"/>
      <c r="U63" s="13"/>
      <c r="V63" s="13"/>
      <c r="W63" s="13"/>
      <c r="X63" s="13"/>
      <c r="Y63" s="13"/>
      <c r="Z63" s="13"/>
      <c r="AA63" s="13"/>
      <c r="AB63" s="13"/>
      <c r="AC63" s="13"/>
      <c r="AD63" s="13"/>
      <c r="AE63" s="13"/>
    </row>
    <row r="67" spans="1:31" s="17" customFormat="1" ht="6.9" customHeight="1">
      <c r="A67" s="13"/>
      <c r="B67" s="26"/>
      <c r="C67" s="27"/>
      <c r="D67" s="27"/>
      <c r="E67" s="27"/>
      <c r="F67" s="27"/>
      <c r="G67" s="27"/>
      <c r="H67" s="27"/>
      <c r="I67" s="27"/>
      <c r="J67" s="27"/>
      <c r="K67" s="27"/>
      <c r="L67" s="70"/>
      <c r="S67" s="13"/>
      <c r="T67" s="13"/>
      <c r="U67" s="13"/>
      <c r="V67" s="13"/>
      <c r="W67" s="13"/>
      <c r="X67" s="13"/>
      <c r="Y67" s="13"/>
      <c r="Z67" s="13"/>
      <c r="AA67" s="13"/>
      <c r="AB67" s="13"/>
      <c r="AC67" s="13"/>
      <c r="AD67" s="13"/>
      <c r="AE67" s="13"/>
    </row>
    <row r="68" spans="1:31" s="17" customFormat="1" ht="24.9" customHeight="1">
      <c r="A68" s="13"/>
      <c r="B68" s="14"/>
      <c r="C68" s="6" t="s">
        <v>91</v>
      </c>
      <c r="D68" s="13"/>
      <c r="E68" s="13"/>
      <c r="F68" s="13"/>
      <c r="G68" s="13"/>
      <c r="H68" s="13"/>
      <c r="I68" s="13"/>
      <c r="J68" s="13"/>
      <c r="K68" s="13"/>
      <c r="L68" s="70"/>
      <c r="S68" s="13"/>
      <c r="T68" s="13"/>
      <c r="U68" s="13"/>
      <c r="V68" s="13"/>
      <c r="W68" s="13"/>
      <c r="X68" s="13"/>
      <c r="Y68" s="13"/>
      <c r="Z68" s="13"/>
      <c r="AA68" s="13"/>
      <c r="AB68" s="13"/>
      <c r="AC68" s="13"/>
      <c r="AD68" s="13"/>
      <c r="AE68" s="13"/>
    </row>
    <row r="69" spans="1:31" s="17" customFormat="1" ht="6.9" customHeight="1">
      <c r="A69" s="13"/>
      <c r="B69" s="14"/>
      <c r="C69" s="13"/>
      <c r="D69" s="13"/>
      <c r="E69" s="13"/>
      <c r="F69" s="13"/>
      <c r="G69" s="13"/>
      <c r="H69" s="13"/>
      <c r="I69" s="13"/>
      <c r="J69" s="13"/>
      <c r="K69" s="13"/>
      <c r="L69" s="70"/>
      <c r="S69" s="13"/>
      <c r="T69" s="13"/>
      <c r="U69" s="13"/>
      <c r="V69" s="13"/>
      <c r="W69" s="13"/>
      <c r="X69" s="13"/>
      <c r="Y69" s="13"/>
      <c r="Z69" s="13"/>
      <c r="AA69" s="13"/>
      <c r="AB69" s="13"/>
      <c r="AC69" s="13"/>
      <c r="AD69" s="13"/>
      <c r="AE69" s="13"/>
    </row>
    <row r="70" spans="1:31" s="17" customFormat="1" ht="12" customHeight="1">
      <c r="A70" s="13"/>
      <c r="B70" s="14"/>
      <c r="C70" s="10" t="s">
        <v>15</v>
      </c>
      <c r="D70" s="13"/>
      <c r="E70" s="13"/>
      <c r="F70" s="13"/>
      <c r="G70" s="13"/>
      <c r="H70" s="13"/>
      <c r="I70" s="13"/>
      <c r="J70" s="13"/>
      <c r="K70" s="13"/>
      <c r="L70" s="70"/>
      <c r="S70" s="13"/>
      <c r="T70" s="13"/>
      <c r="U70" s="13"/>
      <c r="V70" s="13"/>
      <c r="W70" s="13"/>
      <c r="X70" s="13"/>
      <c r="Y70" s="13"/>
      <c r="Z70" s="13"/>
      <c r="AA70" s="13"/>
      <c r="AB70" s="13"/>
      <c r="AC70" s="13"/>
      <c r="AD70" s="13"/>
      <c r="AE70" s="13"/>
    </row>
    <row r="71" spans="1:31" s="17" customFormat="1" ht="16.5" customHeight="1">
      <c r="A71" s="13"/>
      <c r="B71" s="14"/>
      <c r="C71" s="13"/>
      <c r="D71" s="13"/>
      <c r="E71" s="177" t="str">
        <f>E7</f>
        <v>INFRASTRUKTURA ZŠ CHOMUTOV - odb.učebny - cizí jazyk+IT -ZŠ Na příkopech 895, Chomutov - učebna 1.1</v>
      </c>
      <c r="F71" s="178"/>
      <c r="G71" s="178"/>
      <c r="H71" s="178"/>
      <c r="I71" s="13"/>
      <c r="J71" s="13"/>
      <c r="K71" s="13"/>
      <c r="L71" s="70"/>
      <c r="S71" s="13"/>
      <c r="T71" s="13"/>
      <c r="U71" s="13"/>
      <c r="V71" s="13"/>
      <c r="W71" s="13"/>
      <c r="X71" s="13"/>
      <c r="Y71" s="13"/>
      <c r="Z71" s="13"/>
      <c r="AA71" s="13"/>
      <c r="AB71" s="13"/>
      <c r="AC71" s="13"/>
      <c r="AD71" s="13"/>
      <c r="AE71" s="13"/>
    </row>
    <row r="72" spans="1:31" s="17" customFormat="1" ht="12" customHeight="1">
      <c r="A72" s="13"/>
      <c r="B72" s="14"/>
      <c r="C72" s="10" t="s">
        <v>83</v>
      </c>
      <c r="D72" s="13"/>
      <c r="E72" s="13"/>
      <c r="F72" s="13"/>
      <c r="G72" s="13"/>
      <c r="H72" s="13"/>
      <c r="I72" s="13"/>
      <c r="J72" s="13"/>
      <c r="K72" s="13"/>
      <c r="L72" s="70"/>
      <c r="S72" s="13"/>
      <c r="T72" s="13"/>
      <c r="U72" s="13"/>
      <c r="V72" s="13"/>
      <c r="W72" s="13"/>
      <c r="X72" s="13"/>
      <c r="Y72" s="13"/>
      <c r="Z72" s="13"/>
      <c r="AA72" s="13"/>
      <c r="AB72" s="13"/>
      <c r="AC72" s="13"/>
      <c r="AD72" s="13"/>
      <c r="AE72" s="13"/>
    </row>
    <row r="73" spans="1:31" s="17" customFormat="1" ht="16.5" customHeight="1">
      <c r="A73" s="13"/>
      <c r="B73" s="14"/>
      <c r="C73" s="13"/>
      <c r="D73" s="13"/>
      <c r="E73" s="159" t="str">
        <f>E9</f>
        <v>SO 01.1-f - nábytek</v>
      </c>
      <c r="F73" s="176"/>
      <c r="G73" s="176"/>
      <c r="H73" s="176"/>
      <c r="I73" s="13"/>
      <c r="J73" s="13"/>
      <c r="K73" s="13"/>
      <c r="L73" s="70"/>
      <c r="S73" s="13"/>
      <c r="T73" s="13"/>
      <c r="U73" s="13"/>
      <c r="V73" s="13"/>
      <c r="W73" s="13"/>
      <c r="X73" s="13"/>
      <c r="Y73" s="13"/>
      <c r="Z73" s="13"/>
      <c r="AA73" s="13"/>
      <c r="AB73" s="13"/>
      <c r="AC73" s="13"/>
      <c r="AD73" s="13"/>
      <c r="AE73" s="13"/>
    </row>
    <row r="74" spans="1:31" s="17" customFormat="1" ht="6.9" customHeight="1">
      <c r="A74" s="13"/>
      <c r="B74" s="14"/>
      <c r="C74" s="13"/>
      <c r="D74" s="13"/>
      <c r="E74" s="13"/>
      <c r="F74" s="13"/>
      <c r="G74" s="13"/>
      <c r="H74" s="13"/>
      <c r="I74" s="13"/>
      <c r="J74" s="13"/>
      <c r="K74" s="13"/>
      <c r="L74" s="70"/>
      <c r="S74" s="13"/>
      <c r="T74" s="13"/>
      <c r="U74" s="13"/>
      <c r="V74" s="13"/>
      <c r="W74" s="13"/>
      <c r="X74" s="13"/>
      <c r="Y74" s="13"/>
      <c r="Z74" s="13"/>
      <c r="AA74" s="13"/>
      <c r="AB74" s="13"/>
      <c r="AC74" s="13"/>
      <c r="AD74" s="13"/>
      <c r="AE74" s="13"/>
    </row>
    <row r="75" spans="1:31" s="17" customFormat="1" ht="12" customHeight="1">
      <c r="A75" s="13"/>
      <c r="B75" s="14"/>
      <c r="C75" s="10" t="s">
        <v>19</v>
      </c>
      <c r="D75" s="13"/>
      <c r="E75" s="13"/>
      <c r="F75" s="11" t="str">
        <f>F12</f>
        <v xml:space="preserve"> </v>
      </c>
      <c r="G75" s="13"/>
      <c r="H75" s="13"/>
      <c r="I75" s="10" t="s">
        <v>21</v>
      </c>
      <c r="J75" s="71" t="str">
        <f>IF(J12="","",J12)</f>
        <v>2. 3. 2020</v>
      </c>
      <c r="K75" s="13"/>
      <c r="L75" s="70"/>
      <c r="S75" s="13"/>
      <c r="T75" s="13"/>
      <c r="U75" s="13"/>
      <c r="V75" s="13"/>
      <c r="W75" s="13"/>
      <c r="X75" s="13"/>
      <c r="Y75" s="13"/>
      <c r="Z75" s="13"/>
      <c r="AA75" s="13"/>
      <c r="AB75" s="13"/>
      <c r="AC75" s="13"/>
      <c r="AD75" s="13"/>
      <c r="AE75" s="13"/>
    </row>
    <row r="76" spans="1:31" s="17" customFormat="1" ht="6.9" customHeight="1">
      <c r="A76" s="13"/>
      <c r="B76" s="14"/>
      <c r="C76" s="13"/>
      <c r="D76" s="13"/>
      <c r="E76" s="13"/>
      <c r="F76" s="13"/>
      <c r="G76" s="13"/>
      <c r="H76" s="13"/>
      <c r="I76" s="13"/>
      <c r="J76" s="13"/>
      <c r="K76" s="13"/>
      <c r="L76" s="70"/>
      <c r="S76" s="13"/>
      <c r="T76" s="13"/>
      <c r="U76" s="13"/>
      <c r="V76" s="13"/>
      <c r="W76" s="13"/>
      <c r="X76" s="13"/>
      <c r="Y76" s="13"/>
      <c r="Z76" s="13"/>
      <c r="AA76" s="13"/>
      <c r="AB76" s="13"/>
      <c r="AC76" s="13"/>
      <c r="AD76" s="13"/>
      <c r="AE76" s="13"/>
    </row>
    <row r="77" spans="1:31" s="17" customFormat="1" ht="25.65" customHeight="1">
      <c r="A77" s="13"/>
      <c r="B77" s="14"/>
      <c r="C77" s="10" t="s">
        <v>23</v>
      </c>
      <c r="D77" s="13"/>
      <c r="E77" s="13"/>
      <c r="F77" s="11" t="str">
        <f>E15</f>
        <v>Statutární město Chomutov</v>
      </c>
      <c r="G77" s="13"/>
      <c r="H77" s="13"/>
      <c r="I77" s="10" t="s">
        <v>29</v>
      </c>
      <c r="J77" s="88" t="str">
        <f>E21</f>
        <v>KAP ATELIER s.r.o.</v>
      </c>
      <c r="K77" s="13"/>
      <c r="L77" s="70"/>
      <c r="S77" s="13"/>
      <c r="T77" s="13"/>
      <c r="U77" s="13"/>
      <c r="V77" s="13"/>
      <c r="W77" s="13"/>
      <c r="X77" s="13"/>
      <c r="Y77" s="13"/>
      <c r="Z77" s="13"/>
      <c r="AA77" s="13"/>
      <c r="AB77" s="13"/>
      <c r="AC77" s="13"/>
      <c r="AD77" s="13"/>
      <c r="AE77" s="13"/>
    </row>
    <row r="78" spans="1:31" s="17" customFormat="1" ht="25.65" customHeight="1">
      <c r="A78" s="13"/>
      <c r="B78" s="14"/>
      <c r="C78" s="10" t="s">
        <v>28</v>
      </c>
      <c r="D78" s="13"/>
      <c r="E78" s="13"/>
      <c r="F78" s="11" t="str">
        <f>IF(E18="","",E18)</f>
        <v xml:space="preserve"> </v>
      </c>
      <c r="G78" s="13"/>
      <c r="H78" s="13"/>
      <c r="I78" s="10" t="s">
        <v>32</v>
      </c>
      <c r="J78" s="88" t="str">
        <f>E24</f>
        <v>ing. Kateřina Tumpachová</v>
      </c>
      <c r="K78" s="13"/>
      <c r="L78" s="70"/>
      <c r="S78" s="13"/>
      <c r="T78" s="13"/>
      <c r="U78" s="13"/>
      <c r="V78" s="13"/>
      <c r="W78" s="13"/>
      <c r="X78" s="13"/>
      <c r="Y78" s="13"/>
      <c r="Z78" s="13"/>
      <c r="AA78" s="13"/>
      <c r="AB78" s="13"/>
      <c r="AC78" s="13"/>
      <c r="AD78" s="13"/>
      <c r="AE78" s="13"/>
    </row>
    <row r="79" spans="1:31" s="17" customFormat="1" ht="10.35" customHeight="1">
      <c r="A79" s="13"/>
      <c r="B79" s="14"/>
      <c r="C79" s="13"/>
      <c r="D79" s="13"/>
      <c r="E79" s="13"/>
      <c r="F79" s="13"/>
      <c r="G79" s="13"/>
      <c r="H79" s="13"/>
      <c r="I79" s="13"/>
      <c r="J79" s="13"/>
      <c r="K79" s="13"/>
      <c r="L79" s="70"/>
      <c r="S79" s="13"/>
      <c r="T79" s="13"/>
      <c r="U79" s="13"/>
      <c r="V79" s="13"/>
      <c r="W79" s="13"/>
      <c r="X79" s="13"/>
      <c r="Y79" s="13"/>
      <c r="Z79" s="13"/>
      <c r="AA79" s="13"/>
      <c r="AB79" s="13"/>
      <c r="AC79" s="13"/>
      <c r="AD79" s="13"/>
      <c r="AE79" s="13"/>
    </row>
    <row r="80" spans="1:31" s="108" customFormat="1" ht="29.25" customHeight="1">
      <c r="A80" s="102"/>
      <c r="B80" s="103"/>
      <c r="C80" s="104" t="s">
        <v>92</v>
      </c>
      <c r="D80" s="105" t="s">
        <v>56</v>
      </c>
      <c r="E80" s="105" t="s">
        <v>52</v>
      </c>
      <c r="F80" s="105" t="s">
        <v>53</v>
      </c>
      <c r="G80" s="105" t="s">
        <v>93</v>
      </c>
      <c r="H80" s="105" t="s">
        <v>94</v>
      </c>
      <c r="I80" s="105" t="s">
        <v>95</v>
      </c>
      <c r="J80" s="105" t="s">
        <v>87</v>
      </c>
      <c r="K80" s="106" t="s">
        <v>96</v>
      </c>
      <c r="L80" s="107"/>
      <c r="M80" s="40" t="s">
        <v>3</v>
      </c>
      <c r="N80" s="41" t="s">
        <v>41</v>
      </c>
      <c r="O80" s="41" t="s">
        <v>97</v>
      </c>
      <c r="P80" s="41" t="s">
        <v>98</v>
      </c>
      <c r="Q80" s="41" t="s">
        <v>99</v>
      </c>
      <c r="R80" s="41" t="s">
        <v>100</v>
      </c>
      <c r="S80" s="41" t="s">
        <v>101</v>
      </c>
      <c r="T80" s="42" t="s">
        <v>102</v>
      </c>
      <c r="U80" s="102"/>
      <c r="V80" s="102"/>
      <c r="W80" s="102"/>
      <c r="X80" s="102"/>
      <c r="Y80" s="102"/>
      <c r="Z80" s="102"/>
      <c r="AA80" s="102"/>
      <c r="AB80" s="102"/>
      <c r="AC80" s="102"/>
      <c r="AD80" s="102"/>
      <c r="AE80" s="102"/>
    </row>
    <row r="81" spans="1:65" s="17" customFormat="1" ht="22.95" customHeight="1">
      <c r="A81" s="13"/>
      <c r="B81" s="14"/>
      <c r="C81" s="48" t="s">
        <v>103</v>
      </c>
      <c r="D81" s="13"/>
      <c r="E81" s="13"/>
      <c r="F81" s="13"/>
      <c r="G81" s="13"/>
      <c r="H81" s="13"/>
      <c r="I81" s="13"/>
      <c r="J81" s="109">
        <f>BK81</f>
        <v>0</v>
      </c>
      <c r="K81" s="13"/>
      <c r="L81" s="14"/>
      <c r="M81" s="43"/>
      <c r="N81" s="34"/>
      <c r="O81" s="44"/>
      <c r="P81" s="110">
        <f>P82</f>
        <v>0</v>
      </c>
      <c r="Q81" s="44"/>
      <c r="R81" s="110">
        <f>R82</f>
        <v>0</v>
      </c>
      <c r="S81" s="44"/>
      <c r="T81" s="111">
        <f>T82</f>
        <v>0</v>
      </c>
      <c r="U81" s="13"/>
      <c r="V81" s="13"/>
      <c r="W81" s="13"/>
      <c r="X81" s="13"/>
      <c r="Y81" s="13"/>
      <c r="Z81" s="13"/>
      <c r="AA81" s="13"/>
      <c r="AB81" s="13"/>
      <c r="AC81" s="13"/>
      <c r="AD81" s="13"/>
      <c r="AE81" s="13"/>
      <c r="AT81" s="2" t="s">
        <v>70</v>
      </c>
      <c r="AU81" s="2" t="s">
        <v>88</v>
      </c>
      <c r="BK81" s="112">
        <f>BK82</f>
        <v>0</v>
      </c>
    </row>
    <row r="82" spans="1:65" s="113" customFormat="1" ht="25.95" customHeight="1">
      <c r="B82" s="114"/>
      <c r="D82" s="115" t="s">
        <v>70</v>
      </c>
      <c r="E82" s="116" t="s">
        <v>104</v>
      </c>
      <c r="F82" s="116" t="s">
        <v>105</v>
      </c>
      <c r="J82" s="117">
        <f>BK82</f>
        <v>0</v>
      </c>
      <c r="L82" s="114"/>
      <c r="M82" s="118"/>
      <c r="N82" s="119"/>
      <c r="O82" s="119"/>
      <c r="P82" s="120">
        <f>P83</f>
        <v>0</v>
      </c>
      <c r="Q82" s="119"/>
      <c r="R82" s="120">
        <f>R83</f>
        <v>0</v>
      </c>
      <c r="S82" s="119"/>
      <c r="T82" s="121">
        <f>T83</f>
        <v>0</v>
      </c>
      <c r="AR82" s="115" t="s">
        <v>77</v>
      </c>
      <c r="AT82" s="122" t="s">
        <v>70</v>
      </c>
      <c r="AU82" s="122" t="s">
        <v>71</v>
      </c>
      <c r="AY82" s="115" t="s">
        <v>106</v>
      </c>
      <c r="BK82" s="123">
        <f>BK83</f>
        <v>0</v>
      </c>
    </row>
    <row r="83" spans="1:65" s="113" customFormat="1" ht="22.95" customHeight="1">
      <c r="B83" s="114"/>
      <c r="D83" s="115" t="s">
        <v>70</v>
      </c>
      <c r="E83" s="124" t="s">
        <v>107</v>
      </c>
      <c r="F83" s="124" t="s">
        <v>108</v>
      </c>
      <c r="J83" s="125">
        <f>BK83</f>
        <v>0</v>
      </c>
      <c r="L83" s="114"/>
      <c r="M83" s="118"/>
      <c r="N83" s="119"/>
      <c r="O83" s="119"/>
      <c r="P83" s="120">
        <f>SUM(P84:P97)</f>
        <v>0</v>
      </c>
      <c r="Q83" s="119"/>
      <c r="R83" s="120">
        <f>SUM(R84:R97)</f>
        <v>0</v>
      </c>
      <c r="S83" s="119"/>
      <c r="T83" s="121">
        <f>SUM(T84:T97)</f>
        <v>0</v>
      </c>
      <c r="AR83" s="115" t="s">
        <v>77</v>
      </c>
      <c r="AT83" s="122" t="s">
        <v>70</v>
      </c>
      <c r="AU83" s="122" t="s">
        <v>77</v>
      </c>
      <c r="AY83" s="115" t="s">
        <v>106</v>
      </c>
      <c r="BK83" s="123">
        <f>SUM(BK84:BK97)</f>
        <v>0</v>
      </c>
    </row>
    <row r="84" spans="1:65" s="17" customFormat="1" ht="21.75" customHeight="1">
      <c r="A84" s="13"/>
      <c r="B84" s="126"/>
      <c r="C84" s="127" t="s">
        <v>109</v>
      </c>
      <c r="D84" s="127" t="s">
        <v>110</v>
      </c>
      <c r="E84" s="128" t="s">
        <v>111</v>
      </c>
      <c r="F84" s="129" t="s">
        <v>112</v>
      </c>
      <c r="G84" s="130" t="s">
        <v>113</v>
      </c>
      <c r="H84" s="131">
        <v>30</v>
      </c>
      <c r="I84" s="132">
        <v>0</v>
      </c>
      <c r="J84" s="132">
        <f t="shared" ref="J84:J97" si="0">ROUND(I84*H84,2)</f>
        <v>0</v>
      </c>
      <c r="K84" s="129" t="s">
        <v>114</v>
      </c>
      <c r="L84" s="14"/>
      <c r="M84" s="133" t="s">
        <v>3</v>
      </c>
      <c r="N84" s="134" t="s">
        <v>42</v>
      </c>
      <c r="O84" s="135">
        <v>0</v>
      </c>
      <c r="P84" s="135">
        <f t="shared" ref="P84:P97" si="1">O84*H84</f>
        <v>0</v>
      </c>
      <c r="Q84" s="135">
        <v>0</v>
      </c>
      <c r="R84" s="135">
        <f t="shared" ref="R84:R97" si="2">Q84*H84</f>
        <v>0</v>
      </c>
      <c r="S84" s="135">
        <v>0</v>
      </c>
      <c r="T84" s="136">
        <f t="shared" ref="T84:T97" si="3">S84*H84</f>
        <v>0</v>
      </c>
      <c r="U84" s="13"/>
      <c r="V84" s="13"/>
      <c r="W84" s="13"/>
      <c r="X84" s="13"/>
      <c r="Y84" s="13"/>
      <c r="Z84" s="13"/>
      <c r="AA84" s="13"/>
      <c r="AB84" s="13"/>
      <c r="AC84" s="13"/>
      <c r="AD84" s="13"/>
      <c r="AE84" s="13"/>
      <c r="AR84" s="137" t="s">
        <v>109</v>
      </c>
      <c r="AT84" s="137" t="s">
        <v>110</v>
      </c>
      <c r="AU84" s="137" t="s">
        <v>78</v>
      </c>
      <c r="AY84" s="2" t="s">
        <v>106</v>
      </c>
      <c r="BE84" s="138">
        <f t="shared" ref="BE84:BE97" si="4">IF(N84="základní",J84,0)</f>
        <v>0</v>
      </c>
      <c r="BF84" s="138">
        <f t="shared" ref="BF84:BF97" si="5">IF(N84="snížená",J84,0)</f>
        <v>0</v>
      </c>
      <c r="BG84" s="138">
        <f t="shared" ref="BG84:BG97" si="6">IF(N84="zákl. přenesená",J84,0)</f>
        <v>0</v>
      </c>
      <c r="BH84" s="138">
        <f t="shared" ref="BH84:BH97" si="7">IF(N84="sníž. přenesená",J84,0)</f>
        <v>0</v>
      </c>
      <c r="BI84" s="138">
        <f t="shared" ref="BI84:BI97" si="8">IF(N84="nulová",J84,0)</f>
        <v>0</v>
      </c>
      <c r="BJ84" s="2" t="s">
        <v>77</v>
      </c>
      <c r="BK84" s="138">
        <f t="shared" ref="BK84:BK97" si="9">ROUND(I84*H84,2)</f>
        <v>0</v>
      </c>
      <c r="BL84" s="2" t="s">
        <v>109</v>
      </c>
      <c r="BM84" s="137" t="s">
        <v>115</v>
      </c>
    </row>
    <row r="85" spans="1:65" s="17" customFormat="1" ht="21.75" customHeight="1">
      <c r="A85" s="13"/>
      <c r="B85" s="126"/>
      <c r="C85" s="127" t="s">
        <v>116</v>
      </c>
      <c r="D85" s="127" t="s">
        <v>110</v>
      </c>
      <c r="E85" s="128" t="s">
        <v>117</v>
      </c>
      <c r="F85" s="129" t="s">
        <v>118</v>
      </c>
      <c r="G85" s="130" t="s">
        <v>113</v>
      </c>
      <c r="H85" s="131">
        <v>2</v>
      </c>
      <c r="I85" s="132">
        <v>0</v>
      </c>
      <c r="J85" s="132">
        <f t="shared" si="0"/>
        <v>0</v>
      </c>
      <c r="K85" s="129" t="s">
        <v>114</v>
      </c>
      <c r="L85" s="14"/>
      <c r="M85" s="133" t="s">
        <v>3</v>
      </c>
      <c r="N85" s="134" t="s">
        <v>42</v>
      </c>
      <c r="O85" s="135">
        <v>0</v>
      </c>
      <c r="P85" s="135">
        <f t="shared" si="1"/>
        <v>0</v>
      </c>
      <c r="Q85" s="135">
        <v>0</v>
      </c>
      <c r="R85" s="135">
        <f t="shared" si="2"/>
        <v>0</v>
      </c>
      <c r="S85" s="135">
        <v>0</v>
      </c>
      <c r="T85" s="136">
        <f t="shared" si="3"/>
        <v>0</v>
      </c>
      <c r="U85" s="13"/>
      <c r="V85" s="13"/>
      <c r="W85" s="13"/>
      <c r="X85" s="13"/>
      <c r="Y85" s="13"/>
      <c r="Z85" s="13"/>
      <c r="AA85" s="13"/>
      <c r="AB85" s="13"/>
      <c r="AC85" s="13"/>
      <c r="AD85" s="13"/>
      <c r="AE85" s="13"/>
      <c r="AR85" s="137" t="s">
        <v>109</v>
      </c>
      <c r="AT85" s="137" t="s">
        <v>110</v>
      </c>
      <c r="AU85" s="137" t="s">
        <v>78</v>
      </c>
      <c r="AY85" s="2" t="s">
        <v>106</v>
      </c>
      <c r="BE85" s="138">
        <f t="shared" si="4"/>
        <v>0</v>
      </c>
      <c r="BF85" s="138">
        <f t="shared" si="5"/>
        <v>0</v>
      </c>
      <c r="BG85" s="138">
        <f t="shared" si="6"/>
        <v>0</v>
      </c>
      <c r="BH85" s="138">
        <f t="shared" si="7"/>
        <v>0</v>
      </c>
      <c r="BI85" s="138">
        <f t="shared" si="8"/>
        <v>0</v>
      </c>
      <c r="BJ85" s="2" t="s">
        <v>77</v>
      </c>
      <c r="BK85" s="138">
        <f t="shared" si="9"/>
        <v>0</v>
      </c>
      <c r="BL85" s="2" t="s">
        <v>109</v>
      </c>
      <c r="BM85" s="137" t="s">
        <v>119</v>
      </c>
    </row>
    <row r="86" spans="1:65" s="17" customFormat="1" ht="55.5" customHeight="1">
      <c r="A86" s="13"/>
      <c r="B86" s="126"/>
      <c r="C86" s="127" t="s">
        <v>120</v>
      </c>
      <c r="D86" s="127" t="s">
        <v>110</v>
      </c>
      <c r="E86" s="128" t="s">
        <v>121</v>
      </c>
      <c r="F86" s="129" t="s">
        <v>122</v>
      </c>
      <c r="G86" s="130" t="s">
        <v>113</v>
      </c>
      <c r="H86" s="131">
        <v>1</v>
      </c>
      <c r="I86" s="132">
        <v>0</v>
      </c>
      <c r="J86" s="132">
        <f t="shared" si="0"/>
        <v>0</v>
      </c>
      <c r="K86" s="129" t="s">
        <v>114</v>
      </c>
      <c r="L86" s="14"/>
      <c r="M86" s="133" t="s">
        <v>3</v>
      </c>
      <c r="N86" s="134" t="s">
        <v>42</v>
      </c>
      <c r="O86" s="135">
        <v>0</v>
      </c>
      <c r="P86" s="135">
        <f t="shared" si="1"/>
        <v>0</v>
      </c>
      <c r="Q86" s="135">
        <v>0</v>
      </c>
      <c r="R86" s="135">
        <f t="shared" si="2"/>
        <v>0</v>
      </c>
      <c r="S86" s="135">
        <v>0</v>
      </c>
      <c r="T86" s="136">
        <f t="shared" si="3"/>
        <v>0</v>
      </c>
      <c r="U86" s="13"/>
      <c r="V86" s="13"/>
      <c r="W86" s="13"/>
      <c r="X86" s="13"/>
      <c r="Y86" s="13"/>
      <c r="Z86" s="13"/>
      <c r="AA86" s="13"/>
      <c r="AB86" s="13"/>
      <c r="AC86" s="13"/>
      <c r="AD86" s="13"/>
      <c r="AE86" s="13"/>
      <c r="AR86" s="137" t="s">
        <v>109</v>
      </c>
      <c r="AT86" s="137" t="s">
        <v>110</v>
      </c>
      <c r="AU86" s="137" t="s">
        <v>78</v>
      </c>
      <c r="AY86" s="2" t="s">
        <v>106</v>
      </c>
      <c r="BE86" s="138">
        <f t="shared" si="4"/>
        <v>0</v>
      </c>
      <c r="BF86" s="138">
        <f t="shared" si="5"/>
        <v>0</v>
      </c>
      <c r="BG86" s="138">
        <f t="shared" si="6"/>
        <v>0</v>
      </c>
      <c r="BH86" s="138">
        <f t="shared" si="7"/>
        <v>0</v>
      </c>
      <c r="BI86" s="138">
        <f t="shared" si="8"/>
        <v>0</v>
      </c>
      <c r="BJ86" s="2" t="s">
        <v>77</v>
      </c>
      <c r="BK86" s="138">
        <f t="shared" si="9"/>
        <v>0</v>
      </c>
      <c r="BL86" s="2" t="s">
        <v>109</v>
      </c>
      <c r="BM86" s="137" t="s">
        <v>123</v>
      </c>
    </row>
    <row r="87" spans="1:65" s="17" customFormat="1" ht="55.5" customHeight="1">
      <c r="A87" s="13"/>
      <c r="B87" s="126"/>
      <c r="C87" s="127" t="s">
        <v>124</v>
      </c>
      <c r="D87" s="127" t="s">
        <v>110</v>
      </c>
      <c r="E87" s="128" t="s">
        <v>125</v>
      </c>
      <c r="F87" s="129" t="s">
        <v>126</v>
      </c>
      <c r="G87" s="130" t="s">
        <v>113</v>
      </c>
      <c r="H87" s="131">
        <v>1</v>
      </c>
      <c r="I87" s="132">
        <v>0</v>
      </c>
      <c r="J87" s="132">
        <f t="shared" si="0"/>
        <v>0</v>
      </c>
      <c r="K87" s="129" t="s">
        <v>114</v>
      </c>
      <c r="L87" s="14"/>
      <c r="M87" s="133" t="s">
        <v>3</v>
      </c>
      <c r="N87" s="134" t="s">
        <v>42</v>
      </c>
      <c r="O87" s="135">
        <v>0</v>
      </c>
      <c r="P87" s="135">
        <f t="shared" si="1"/>
        <v>0</v>
      </c>
      <c r="Q87" s="135">
        <v>0</v>
      </c>
      <c r="R87" s="135">
        <f t="shared" si="2"/>
        <v>0</v>
      </c>
      <c r="S87" s="135">
        <v>0</v>
      </c>
      <c r="T87" s="136">
        <f t="shared" si="3"/>
        <v>0</v>
      </c>
      <c r="U87" s="13"/>
      <c r="V87" s="13"/>
      <c r="W87" s="13"/>
      <c r="X87" s="13"/>
      <c r="Y87" s="13"/>
      <c r="Z87" s="13"/>
      <c r="AA87" s="13"/>
      <c r="AB87" s="13"/>
      <c r="AC87" s="13"/>
      <c r="AD87" s="13"/>
      <c r="AE87" s="13"/>
      <c r="AR87" s="137" t="s">
        <v>109</v>
      </c>
      <c r="AT87" s="137" t="s">
        <v>110</v>
      </c>
      <c r="AU87" s="137" t="s">
        <v>78</v>
      </c>
      <c r="AY87" s="2" t="s">
        <v>106</v>
      </c>
      <c r="BE87" s="138">
        <f t="shared" si="4"/>
        <v>0</v>
      </c>
      <c r="BF87" s="138">
        <f t="shared" si="5"/>
        <v>0</v>
      </c>
      <c r="BG87" s="138">
        <f t="shared" si="6"/>
        <v>0</v>
      </c>
      <c r="BH87" s="138">
        <f t="shared" si="7"/>
        <v>0</v>
      </c>
      <c r="BI87" s="138">
        <f t="shared" si="8"/>
        <v>0</v>
      </c>
      <c r="BJ87" s="2" t="s">
        <v>77</v>
      </c>
      <c r="BK87" s="138">
        <f t="shared" si="9"/>
        <v>0</v>
      </c>
      <c r="BL87" s="2" t="s">
        <v>109</v>
      </c>
      <c r="BM87" s="137" t="s">
        <v>127</v>
      </c>
    </row>
    <row r="88" spans="1:65" s="17" customFormat="1" ht="66.75" customHeight="1">
      <c r="A88" s="13"/>
      <c r="B88" s="126"/>
      <c r="C88" s="127" t="s">
        <v>128</v>
      </c>
      <c r="D88" s="127" t="s">
        <v>110</v>
      </c>
      <c r="E88" s="128" t="s">
        <v>129</v>
      </c>
      <c r="F88" s="129" t="s">
        <v>130</v>
      </c>
      <c r="G88" s="130" t="s">
        <v>113</v>
      </c>
      <c r="H88" s="131">
        <v>8</v>
      </c>
      <c r="I88" s="132">
        <v>0</v>
      </c>
      <c r="J88" s="132">
        <f t="shared" si="0"/>
        <v>0</v>
      </c>
      <c r="K88" s="129" t="s">
        <v>114</v>
      </c>
      <c r="L88" s="14"/>
      <c r="M88" s="133" t="s">
        <v>3</v>
      </c>
      <c r="N88" s="134" t="s">
        <v>42</v>
      </c>
      <c r="O88" s="135">
        <v>0</v>
      </c>
      <c r="P88" s="135">
        <f t="shared" si="1"/>
        <v>0</v>
      </c>
      <c r="Q88" s="135">
        <v>0</v>
      </c>
      <c r="R88" s="135">
        <f t="shared" si="2"/>
        <v>0</v>
      </c>
      <c r="S88" s="135">
        <v>0</v>
      </c>
      <c r="T88" s="136">
        <f t="shared" si="3"/>
        <v>0</v>
      </c>
      <c r="U88" s="13"/>
      <c r="V88" s="13"/>
      <c r="W88" s="13"/>
      <c r="X88" s="13"/>
      <c r="Y88" s="13"/>
      <c r="Z88" s="13"/>
      <c r="AA88" s="13"/>
      <c r="AB88" s="13"/>
      <c r="AC88" s="13"/>
      <c r="AD88" s="13"/>
      <c r="AE88" s="13"/>
      <c r="AR88" s="137" t="s">
        <v>109</v>
      </c>
      <c r="AT88" s="137" t="s">
        <v>110</v>
      </c>
      <c r="AU88" s="137" t="s">
        <v>78</v>
      </c>
      <c r="AY88" s="2" t="s">
        <v>106</v>
      </c>
      <c r="BE88" s="138">
        <f t="shared" si="4"/>
        <v>0</v>
      </c>
      <c r="BF88" s="138">
        <f t="shared" si="5"/>
        <v>0</v>
      </c>
      <c r="BG88" s="138">
        <f t="shared" si="6"/>
        <v>0</v>
      </c>
      <c r="BH88" s="138">
        <f t="shared" si="7"/>
        <v>0</v>
      </c>
      <c r="BI88" s="138">
        <f t="shared" si="8"/>
        <v>0</v>
      </c>
      <c r="BJ88" s="2" t="s">
        <v>77</v>
      </c>
      <c r="BK88" s="138">
        <f t="shared" si="9"/>
        <v>0</v>
      </c>
      <c r="BL88" s="2" t="s">
        <v>109</v>
      </c>
      <c r="BM88" s="137" t="s">
        <v>131</v>
      </c>
    </row>
    <row r="89" spans="1:65" s="17" customFormat="1" ht="78" customHeight="1">
      <c r="A89" s="13"/>
      <c r="B89" s="126"/>
      <c r="C89" s="127" t="s">
        <v>132</v>
      </c>
      <c r="D89" s="127" t="s">
        <v>110</v>
      </c>
      <c r="E89" s="128" t="s">
        <v>133</v>
      </c>
      <c r="F89" s="129" t="s">
        <v>134</v>
      </c>
      <c r="G89" s="130" t="s">
        <v>113</v>
      </c>
      <c r="H89" s="131">
        <v>3</v>
      </c>
      <c r="I89" s="132">
        <v>0</v>
      </c>
      <c r="J89" s="132">
        <f t="shared" si="0"/>
        <v>0</v>
      </c>
      <c r="K89" s="129" t="s">
        <v>114</v>
      </c>
      <c r="L89" s="14"/>
      <c r="M89" s="133" t="s">
        <v>3</v>
      </c>
      <c r="N89" s="134" t="s">
        <v>42</v>
      </c>
      <c r="O89" s="135">
        <v>0</v>
      </c>
      <c r="P89" s="135">
        <f t="shared" si="1"/>
        <v>0</v>
      </c>
      <c r="Q89" s="135">
        <v>0</v>
      </c>
      <c r="R89" s="135">
        <f t="shared" si="2"/>
        <v>0</v>
      </c>
      <c r="S89" s="135">
        <v>0</v>
      </c>
      <c r="T89" s="136">
        <f t="shared" si="3"/>
        <v>0</v>
      </c>
      <c r="U89" s="13"/>
      <c r="V89" s="13"/>
      <c r="W89" s="13"/>
      <c r="X89" s="13"/>
      <c r="Y89" s="13"/>
      <c r="Z89" s="13"/>
      <c r="AA89" s="13"/>
      <c r="AB89" s="13"/>
      <c r="AC89" s="13"/>
      <c r="AD89" s="13"/>
      <c r="AE89" s="13"/>
      <c r="AR89" s="137" t="s">
        <v>109</v>
      </c>
      <c r="AT89" s="137" t="s">
        <v>110</v>
      </c>
      <c r="AU89" s="137" t="s">
        <v>78</v>
      </c>
      <c r="AY89" s="2" t="s">
        <v>106</v>
      </c>
      <c r="BE89" s="138">
        <f t="shared" si="4"/>
        <v>0</v>
      </c>
      <c r="BF89" s="138">
        <f t="shared" si="5"/>
        <v>0</v>
      </c>
      <c r="BG89" s="138">
        <f t="shared" si="6"/>
        <v>0</v>
      </c>
      <c r="BH89" s="138">
        <f t="shared" si="7"/>
        <v>0</v>
      </c>
      <c r="BI89" s="138">
        <f t="shared" si="8"/>
        <v>0</v>
      </c>
      <c r="BJ89" s="2" t="s">
        <v>77</v>
      </c>
      <c r="BK89" s="138">
        <f t="shared" si="9"/>
        <v>0</v>
      </c>
      <c r="BL89" s="2" t="s">
        <v>109</v>
      </c>
      <c r="BM89" s="137" t="s">
        <v>135</v>
      </c>
    </row>
    <row r="90" spans="1:65" s="17" customFormat="1" ht="111.75" customHeight="1">
      <c r="A90" s="13"/>
      <c r="B90" s="126"/>
      <c r="C90" s="127" t="s">
        <v>77</v>
      </c>
      <c r="D90" s="127" t="s">
        <v>110</v>
      </c>
      <c r="E90" s="128" t="s">
        <v>136</v>
      </c>
      <c r="F90" s="129" t="s">
        <v>137</v>
      </c>
      <c r="G90" s="130" t="s">
        <v>113</v>
      </c>
      <c r="H90" s="131">
        <v>1</v>
      </c>
      <c r="I90" s="132">
        <v>0</v>
      </c>
      <c r="J90" s="132">
        <f t="shared" si="0"/>
        <v>0</v>
      </c>
      <c r="K90" s="129" t="s">
        <v>114</v>
      </c>
      <c r="L90" s="14"/>
      <c r="M90" s="133" t="s">
        <v>3</v>
      </c>
      <c r="N90" s="134" t="s">
        <v>42</v>
      </c>
      <c r="O90" s="135">
        <v>0</v>
      </c>
      <c r="P90" s="135">
        <f t="shared" si="1"/>
        <v>0</v>
      </c>
      <c r="Q90" s="135">
        <v>0</v>
      </c>
      <c r="R90" s="135">
        <f t="shared" si="2"/>
        <v>0</v>
      </c>
      <c r="S90" s="135">
        <v>0</v>
      </c>
      <c r="T90" s="136">
        <f t="shared" si="3"/>
        <v>0</v>
      </c>
      <c r="U90" s="13"/>
      <c r="V90" s="13"/>
      <c r="W90" s="13"/>
      <c r="X90" s="13"/>
      <c r="Y90" s="13"/>
      <c r="Z90" s="13"/>
      <c r="AA90" s="13"/>
      <c r="AB90" s="13"/>
      <c r="AC90" s="13"/>
      <c r="AD90" s="13"/>
      <c r="AE90" s="13"/>
      <c r="AR90" s="137" t="s">
        <v>109</v>
      </c>
      <c r="AT90" s="137" t="s">
        <v>110</v>
      </c>
      <c r="AU90" s="137" t="s">
        <v>78</v>
      </c>
      <c r="AY90" s="2" t="s">
        <v>106</v>
      </c>
      <c r="BE90" s="138">
        <f t="shared" si="4"/>
        <v>0</v>
      </c>
      <c r="BF90" s="138">
        <f t="shared" si="5"/>
        <v>0</v>
      </c>
      <c r="BG90" s="138">
        <f t="shared" si="6"/>
        <v>0</v>
      </c>
      <c r="BH90" s="138">
        <f t="shared" si="7"/>
        <v>0</v>
      </c>
      <c r="BI90" s="138">
        <f t="shared" si="8"/>
        <v>0</v>
      </c>
      <c r="BJ90" s="2" t="s">
        <v>77</v>
      </c>
      <c r="BK90" s="138">
        <f t="shared" si="9"/>
        <v>0</v>
      </c>
      <c r="BL90" s="2" t="s">
        <v>109</v>
      </c>
      <c r="BM90" s="137" t="s">
        <v>138</v>
      </c>
    </row>
    <row r="91" spans="1:65" s="17" customFormat="1" ht="16.5" customHeight="1">
      <c r="A91" s="13"/>
      <c r="B91" s="126"/>
      <c r="C91" s="127" t="s">
        <v>139</v>
      </c>
      <c r="D91" s="127" t="s">
        <v>110</v>
      </c>
      <c r="E91" s="128" t="s">
        <v>140</v>
      </c>
      <c r="F91" s="129" t="s">
        <v>141</v>
      </c>
      <c r="G91" s="130" t="s">
        <v>113</v>
      </c>
      <c r="H91" s="131">
        <v>60</v>
      </c>
      <c r="I91" s="132">
        <v>0</v>
      </c>
      <c r="J91" s="132">
        <f t="shared" si="0"/>
        <v>0</v>
      </c>
      <c r="K91" s="129" t="s">
        <v>114</v>
      </c>
      <c r="L91" s="14"/>
      <c r="M91" s="133" t="s">
        <v>3</v>
      </c>
      <c r="N91" s="134" t="s">
        <v>42</v>
      </c>
      <c r="O91" s="135">
        <v>0</v>
      </c>
      <c r="P91" s="135">
        <f t="shared" si="1"/>
        <v>0</v>
      </c>
      <c r="Q91" s="135">
        <v>0</v>
      </c>
      <c r="R91" s="135">
        <f t="shared" si="2"/>
        <v>0</v>
      </c>
      <c r="S91" s="135">
        <v>0</v>
      </c>
      <c r="T91" s="136">
        <f t="shared" si="3"/>
        <v>0</v>
      </c>
      <c r="U91" s="13"/>
      <c r="V91" s="13"/>
      <c r="W91" s="13"/>
      <c r="X91" s="13"/>
      <c r="Y91" s="13"/>
      <c r="Z91" s="13"/>
      <c r="AA91" s="13"/>
      <c r="AB91" s="13"/>
      <c r="AC91" s="13"/>
      <c r="AD91" s="13"/>
      <c r="AE91" s="13"/>
      <c r="AR91" s="137" t="s">
        <v>109</v>
      </c>
      <c r="AT91" s="137" t="s">
        <v>110</v>
      </c>
      <c r="AU91" s="137" t="s">
        <v>78</v>
      </c>
      <c r="AY91" s="2" t="s">
        <v>106</v>
      </c>
      <c r="BE91" s="138">
        <f t="shared" si="4"/>
        <v>0</v>
      </c>
      <c r="BF91" s="138">
        <f t="shared" si="5"/>
        <v>0</v>
      </c>
      <c r="BG91" s="138">
        <f t="shared" si="6"/>
        <v>0</v>
      </c>
      <c r="BH91" s="138">
        <f t="shared" si="7"/>
        <v>0</v>
      </c>
      <c r="BI91" s="138">
        <f t="shared" si="8"/>
        <v>0</v>
      </c>
      <c r="BJ91" s="2" t="s">
        <v>77</v>
      </c>
      <c r="BK91" s="138">
        <f t="shared" si="9"/>
        <v>0</v>
      </c>
      <c r="BL91" s="2" t="s">
        <v>109</v>
      </c>
      <c r="BM91" s="137" t="s">
        <v>142</v>
      </c>
    </row>
    <row r="92" spans="1:65" s="17" customFormat="1" ht="33" customHeight="1">
      <c r="A92" s="13"/>
      <c r="B92" s="126"/>
      <c r="C92" s="127" t="s">
        <v>143</v>
      </c>
      <c r="D92" s="127" t="s">
        <v>110</v>
      </c>
      <c r="E92" s="128" t="s">
        <v>144</v>
      </c>
      <c r="F92" s="129" t="s">
        <v>145</v>
      </c>
      <c r="G92" s="130" t="s">
        <v>113</v>
      </c>
      <c r="H92" s="131">
        <v>1</v>
      </c>
      <c r="I92" s="132">
        <v>0</v>
      </c>
      <c r="J92" s="132">
        <f t="shared" si="0"/>
        <v>0</v>
      </c>
      <c r="K92" s="129" t="s">
        <v>114</v>
      </c>
      <c r="L92" s="14"/>
      <c r="M92" s="133" t="s">
        <v>3</v>
      </c>
      <c r="N92" s="134" t="s">
        <v>42</v>
      </c>
      <c r="O92" s="135">
        <v>0</v>
      </c>
      <c r="P92" s="135">
        <f t="shared" si="1"/>
        <v>0</v>
      </c>
      <c r="Q92" s="135">
        <v>0</v>
      </c>
      <c r="R92" s="135">
        <f t="shared" si="2"/>
        <v>0</v>
      </c>
      <c r="S92" s="135">
        <v>0</v>
      </c>
      <c r="T92" s="136">
        <f t="shared" si="3"/>
        <v>0</v>
      </c>
      <c r="U92" s="13"/>
      <c r="V92" s="13"/>
      <c r="W92" s="13"/>
      <c r="X92" s="13"/>
      <c r="Y92" s="13"/>
      <c r="Z92" s="13"/>
      <c r="AA92" s="13"/>
      <c r="AB92" s="13"/>
      <c r="AC92" s="13"/>
      <c r="AD92" s="13"/>
      <c r="AE92" s="13"/>
      <c r="AR92" s="137" t="s">
        <v>109</v>
      </c>
      <c r="AT92" s="137" t="s">
        <v>110</v>
      </c>
      <c r="AU92" s="137" t="s">
        <v>78</v>
      </c>
      <c r="AY92" s="2" t="s">
        <v>106</v>
      </c>
      <c r="BE92" s="138">
        <f t="shared" si="4"/>
        <v>0</v>
      </c>
      <c r="BF92" s="138">
        <f t="shared" si="5"/>
        <v>0</v>
      </c>
      <c r="BG92" s="138">
        <f t="shared" si="6"/>
        <v>0</v>
      </c>
      <c r="BH92" s="138">
        <f t="shared" si="7"/>
        <v>0</v>
      </c>
      <c r="BI92" s="138">
        <f t="shared" si="8"/>
        <v>0</v>
      </c>
      <c r="BJ92" s="2" t="s">
        <v>77</v>
      </c>
      <c r="BK92" s="138">
        <f t="shared" si="9"/>
        <v>0</v>
      </c>
      <c r="BL92" s="2" t="s">
        <v>109</v>
      </c>
      <c r="BM92" s="137" t="s">
        <v>146</v>
      </c>
    </row>
    <row r="93" spans="1:65" s="17" customFormat="1" ht="78" customHeight="1">
      <c r="A93" s="13"/>
      <c r="B93" s="126"/>
      <c r="C93" s="127" t="s">
        <v>147</v>
      </c>
      <c r="D93" s="127" t="s">
        <v>110</v>
      </c>
      <c r="E93" s="128" t="s">
        <v>148</v>
      </c>
      <c r="F93" s="129" t="s">
        <v>149</v>
      </c>
      <c r="G93" s="130" t="s">
        <v>113</v>
      </c>
      <c r="H93" s="131">
        <v>1</v>
      </c>
      <c r="I93" s="132">
        <v>0</v>
      </c>
      <c r="J93" s="132">
        <f t="shared" si="0"/>
        <v>0</v>
      </c>
      <c r="K93" s="129" t="s">
        <v>114</v>
      </c>
      <c r="L93" s="14"/>
      <c r="M93" s="133" t="s">
        <v>3</v>
      </c>
      <c r="N93" s="134" t="s">
        <v>42</v>
      </c>
      <c r="O93" s="135">
        <v>0</v>
      </c>
      <c r="P93" s="135">
        <f t="shared" si="1"/>
        <v>0</v>
      </c>
      <c r="Q93" s="135">
        <v>0</v>
      </c>
      <c r="R93" s="135">
        <f t="shared" si="2"/>
        <v>0</v>
      </c>
      <c r="S93" s="135">
        <v>0</v>
      </c>
      <c r="T93" s="136">
        <f t="shared" si="3"/>
        <v>0</v>
      </c>
      <c r="U93" s="13"/>
      <c r="V93" s="13"/>
      <c r="W93" s="13"/>
      <c r="X93" s="13"/>
      <c r="Y93" s="13"/>
      <c r="Z93" s="13"/>
      <c r="AA93" s="13"/>
      <c r="AB93" s="13"/>
      <c r="AC93" s="13"/>
      <c r="AD93" s="13"/>
      <c r="AE93" s="13"/>
      <c r="AR93" s="137" t="s">
        <v>109</v>
      </c>
      <c r="AT93" s="137" t="s">
        <v>110</v>
      </c>
      <c r="AU93" s="137" t="s">
        <v>78</v>
      </c>
      <c r="AY93" s="2" t="s">
        <v>106</v>
      </c>
      <c r="BE93" s="138">
        <f t="shared" si="4"/>
        <v>0</v>
      </c>
      <c r="BF93" s="138">
        <f t="shared" si="5"/>
        <v>0</v>
      </c>
      <c r="BG93" s="138">
        <f t="shared" si="6"/>
        <v>0</v>
      </c>
      <c r="BH93" s="138">
        <f t="shared" si="7"/>
        <v>0</v>
      </c>
      <c r="BI93" s="138">
        <f t="shared" si="8"/>
        <v>0</v>
      </c>
      <c r="BJ93" s="2" t="s">
        <v>77</v>
      </c>
      <c r="BK93" s="138">
        <f t="shared" si="9"/>
        <v>0</v>
      </c>
      <c r="BL93" s="2" t="s">
        <v>109</v>
      </c>
      <c r="BM93" s="137" t="s">
        <v>150</v>
      </c>
    </row>
    <row r="94" spans="1:65" s="17" customFormat="1" ht="66.75" customHeight="1">
      <c r="A94" s="13"/>
      <c r="B94" s="126"/>
      <c r="C94" s="127" t="s">
        <v>78</v>
      </c>
      <c r="D94" s="127" t="s">
        <v>110</v>
      </c>
      <c r="E94" s="128" t="s">
        <v>151</v>
      </c>
      <c r="F94" s="129" t="s">
        <v>152</v>
      </c>
      <c r="G94" s="130" t="s">
        <v>113</v>
      </c>
      <c r="H94" s="131">
        <v>29</v>
      </c>
      <c r="I94" s="132">
        <v>0</v>
      </c>
      <c r="J94" s="132">
        <f t="shared" si="0"/>
        <v>0</v>
      </c>
      <c r="K94" s="129" t="s">
        <v>114</v>
      </c>
      <c r="L94" s="14"/>
      <c r="M94" s="133" t="s">
        <v>3</v>
      </c>
      <c r="N94" s="134" t="s">
        <v>42</v>
      </c>
      <c r="O94" s="135">
        <v>0</v>
      </c>
      <c r="P94" s="135">
        <f t="shared" si="1"/>
        <v>0</v>
      </c>
      <c r="Q94" s="135">
        <v>0</v>
      </c>
      <c r="R94" s="135">
        <f t="shared" si="2"/>
        <v>0</v>
      </c>
      <c r="S94" s="135">
        <v>0</v>
      </c>
      <c r="T94" s="136">
        <f t="shared" si="3"/>
        <v>0</v>
      </c>
      <c r="U94" s="13"/>
      <c r="V94" s="13"/>
      <c r="W94" s="13"/>
      <c r="X94" s="13"/>
      <c r="Y94" s="13"/>
      <c r="Z94" s="13"/>
      <c r="AA94" s="13"/>
      <c r="AB94" s="13"/>
      <c r="AC94" s="13"/>
      <c r="AD94" s="13"/>
      <c r="AE94" s="13"/>
      <c r="AR94" s="137" t="s">
        <v>109</v>
      </c>
      <c r="AT94" s="137" t="s">
        <v>110</v>
      </c>
      <c r="AU94" s="137" t="s">
        <v>78</v>
      </c>
      <c r="AY94" s="2" t="s">
        <v>106</v>
      </c>
      <c r="BE94" s="138">
        <f t="shared" si="4"/>
        <v>0</v>
      </c>
      <c r="BF94" s="138">
        <f t="shared" si="5"/>
        <v>0</v>
      </c>
      <c r="BG94" s="138">
        <f t="shared" si="6"/>
        <v>0</v>
      </c>
      <c r="BH94" s="138">
        <f t="shared" si="7"/>
        <v>0</v>
      </c>
      <c r="BI94" s="138">
        <f t="shared" si="8"/>
        <v>0</v>
      </c>
      <c r="BJ94" s="2" t="s">
        <v>77</v>
      </c>
      <c r="BK94" s="138">
        <f t="shared" si="9"/>
        <v>0</v>
      </c>
      <c r="BL94" s="2" t="s">
        <v>109</v>
      </c>
      <c r="BM94" s="137" t="s">
        <v>153</v>
      </c>
    </row>
    <row r="95" spans="1:65" s="17" customFormat="1" ht="33" customHeight="1">
      <c r="A95" s="13"/>
      <c r="B95" s="126"/>
      <c r="C95" s="127" t="s">
        <v>154</v>
      </c>
      <c r="D95" s="127" t="s">
        <v>110</v>
      </c>
      <c r="E95" s="128" t="s">
        <v>155</v>
      </c>
      <c r="F95" s="129" t="s">
        <v>156</v>
      </c>
      <c r="G95" s="130" t="s">
        <v>113</v>
      </c>
      <c r="H95" s="131">
        <v>4</v>
      </c>
      <c r="I95" s="132">
        <v>0</v>
      </c>
      <c r="J95" s="132">
        <f t="shared" si="0"/>
        <v>0</v>
      </c>
      <c r="K95" s="129" t="s">
        <v>114</v>
      </c>
      <c r="L95" s="14"/>
      <c r="M95" s="133" t="s">
        <v>3</v>
      </c>
      <c r="N95" s="134" t="s">
        <v>42</v>
      </c>
      <c r="O95" s="135">
        <v>0</v>
      </c>
      <c r="P95" s="135">
        <f t="shared" si="1"/>
        <v>0</v>
      </c>
      <c r="Q95" s="135">
        <v>0</v>
      </c>
      <c r="R95" s="135">
        <f t="shared" si="2"/>
        <v>0</v>
      </c>
      <c r="S95" s="135">
        <v>0</v>
      </c>
      <c r="T95" s="136">
        <f t="shared" si="3"/>
        <v>0</v>
      </c>
      <c r="U95" s="13"/>
      <c r="V95" s="13"/>
      <c r="W95" s="13"/>
      <c r="X95" s="13"/>
      <c r="Y95" s="13"/>
      <c r="Z95" s="13"/>
      <c r="AA95" s="13"/>
      <c r="AB95" s="13"/>
      <c r="AC95" s="13"/>
      <c r="AD95" s="13"/>
      <c r="AE95" s="13"/>
      <c r="AR95" s="137" t="s">
        <v>109</v>
      </c>
      <c r="AT95" s="137" t="s">
        <v>110</v>
      </c>
      <c r="AU95" s="137" t="s">
        <v>78</v>
      </c>
      <c r="AY95" s="2" t="s">
        <v>106</v>
      </c>
      <c r="BE95" s="138">
        <f t="shared" si="4"/>
        <v>0</v>
      </c>
      <c r="BF95" s="138">
        <f t="shared" si="5"/>
        <v>0</v>
      </c>
      <c r="BG95" s="138">
        <f t="shared" si="6"/>
        <v>0</v>
      </c>
      <c r="BH95" s="138">
        <f t="shared" si="7"/>
        <v>0</v>
      </c>
      <c r="BI95" s="138">
        <f t="shared" si="8"/>
        <v>0</v>
      </c>
      <c r="BJ95" s="2" t="s">
        <v>77</v>
      </c>
      <c r="BK95" s="138">
        <f t="shared" si="9"/>
        <v>0</v>
      </c>
      <c r="BL95" s="2" t="s">
        <v>109</v>
      </c>
      <c r="BM95" s="137" t="s">
        <v>157</v>
      </c>
    </row>
    <row r="96" spans="1:65" s="17" customFormat="1" ht="21.75" customHeight="1">
      <c r="A96" s="13"/>
      <c r="B96" s="126"/>
      <c r="C96" s="127" t="s">
        <v>158</v>
      </c>
      <c r="D96" s="127" t="s">
        <v>110</v>
      </c>
      <c r="E96" s="128" t="s">
        <v>159</v>
      </c>
      <c r="F96" s="129" t="s">
        <v>160</v>
      </c>
      <c r="G96" s="130" t="s">
        <v>113</v>
      </c>
      <c r="H96" s="131">
        <v>30</v>
      </c>
      <c r="I96" s="132">
        <v>0</v>
      </c>
      <c r="J96" s="132">
        <f t="shared" si="0"/>
        <v>0</v>
      </c>
      <c r="K96" s="129" t="s">
        <v>114</v>
      </c>
      <c r="L96" s="14"/>
      <c r="M96" s="133" t="s">
        <v>3</v>
      </c>
      <c r="N96" s="134" t="s">
        <v>42</v>
      </c>
      <c r="O96" s="135">
        <v>0</v>
      </c>
      <c r="P96" s="135">
        <f t="shared" si="1"/>
        <v>0</v>
      </c>
      <c r="Q96" s="135">
        <v>0</v>
      </c>
      <c r="R96" s="135">
        <f t="shared" si="2"/>
        <v>0</v>
      </c>
      <c r="S96" s="135">
        <v>0</v>
      </c>
      <c r="T96" s="136">
        <f t="shared" si="3"/>
        <v>0</v>
      </c>
      <c r="U96" s="13"/>
      <c r="V96" s="13"/>
      <c r="W96" s="13"/>
      <c r="X96" s="13"/>
      <c r="Y96" s="13"/>
      <c r="Z96" s="13"/>
      <c r="AA96" s="13"/>
      <c r="AB96" s="13"/>
      <c r="AC96" s="13"/>
      <c r="AD96" s="13"/>
      <c r="AE96" s="13"/>
      <c r="AR96" s="137" t="s">
        <v>109</v>
      </c>
      <c r="AT96" s="137" t="s">
        <v>110</v>
      </c>
      <c r="AU96" s="137" t="s">
        <v>78</v>
      </c>
      <c r="AY96" s="2" t="s">
        <v>106</v>
      </c>
      <c r="BE96" s="138">
        <f t="shared" si="4"/>
        <v>0</v>
      </c>
      <c r="BF96" s="138">
        <f t="shared" si="5"/>
        <v>0</v>
      </c>
      <c r="BG96" s="138">
        <f t="shared" si="6"/>
        <v>0</v>
      </c>
      <c r="BH96" s="138">
        <f t="shared" si="7"/>
        <v>0</v>
      </c>
      <c r="BI96" s="138">
        <f t="shared" si="8"/>
        <v>0</v>
      </c>
      <c r="BJ96" s="2" t="s">
        <v>77</v>
      </c>
      <c r="BK96" s="138">
        <f t="shared" si="9"/>
        <v>0</v>
      </c>
      <c r="BL96" s="2" t="s">
        <v>109</v>
      </c>
      <c r="BM96" s="137" t="s">
        <v>161</v>
      </c>
    </row>
    <row r="97" spans="1:65" s="17" customFormat="1" ht="21.75" customHeight="1">
      <c r="A97" s="13"/>
      <c r="B97" s="126"/>
      <c r="C97" s="127" t="s">
        <v>162</v>
      </c>
      <c r="D97" s="127" t="s">
        <v>110</v>
      </c>
      <c r="E97" s="128" t="s">
        <v>163</v>
      </c>
      <c r="F97" s="129" t="s">
        <v>164</v>
      </c>
      <c r="G97" s="130" t="s">
        <v>113</v>
      </c>
      <c r="H97" s="131">
        <v>2</v>
      </c>
      <c r="I97" s="132">
        <v>0</v>
      </c>
      <c r="J97" s="132">
        <f t="shared" si="0"/>
        <v>0</v>
      </c>
      <c r="K97" s="129" t="s">
        <v>114</v>
      </c>
      <c r="L97" s="14"/>
      <c r="M97" s="139" t="s">
        <v>3</v>
      </c>
      <c r="N97" s="140" t="s">
        <v>42</v>
      </c>
      <c r="O97" s="141">
        <v>0</v>
      </c>
      <c r="P97" s="141">
        <f t="shared" si="1"/>
        <v>0</v>
      </c>
      <c r="Q97" s="141">
        <v>0</v>
      </c>
      <c r="R97" s="141">
        <f t="shared" si="2"/>
        <v>0</v>
      </c>
      <c r="S97" s="141">
        <v>0</v>
      </c>
      <c r="T97" s="142">
        <f t="shared" si="3"/>
        <v>0</v>
      </c>
      <c r="U97" s="13"/>
      <c r="V97" s="13"/>
      <c r="W97" s="13"/>
      <c r="X97" s="13"/>
      <c r="Y97" s="13"/>
      <c r="Z97" s="13"/>
      <c r="AA97" s="13"/>
      <c r="AB97" s="13"/>
      <c r="AC97" s="13"/>
      <c r="AD97" s="13"/>
      <c r="AE97" s="13"/>
      <c r="AR97" s="137" t="s">
        <v>109</v>
      </c>
      <c r="AT97" s="137" t="s">
        <v>110</v>
      </c>
      <c r="AU97" s="137" t="s">
        <v>78</v>
      </c>
      <c r="AY97" s="2" t="s">
        <v>106</v>
      </c>
      <c r="BE97" s="138">
        <f t="shared" si="4"/>
        <v>0</v>
      </c>
      <c r="BF97" s="138">
        <f t="shared" si="5"/>
        <v>0</v>
      </c>
      <c r="BG97" s="138">
        <f t="shared" si="6"/>
        <v>0</v>
      </c>
      <c r="BH97" s="138">
        <f t="shared" si="7"/>
        <v>0</v>
      </c>
      <c r="BI97" s="138">
        <f t="shared" si="8"/>
        <v>0</v>
      </c>
      <c r="BJ97" s="2" t="s">
        <v>77</v>
      </c>
      <c r="BK97" s="138">
        <f t="shared" si="9"/>
        <v>0</v>
      </c>
      <c r="BL97" s="2" t="s">
        <v>109</v>
      </c>
      <c r="BM97" s="137" t="s">
        <v>165</v>
      </c>
    </row>
    <row r="98" spans="1:65" s="17" customFormat="1" ht="6.9" customHeight="1">
      <c r="A98" s="13"/>
      <c r="B98" s="24"/>
      <c r="C98" s="25"/>
      <c r="D98" s="25"/>
      <c r="E98" s="25"/>
      <c r="F98" s="25"/>
      <c r="G98" s="25"/>
      <c r="H98" s="25"/>
      <c r="I98" s="25"/>
      <c r="J98" s="25"/>
      <c r="K98" s="25"/>
      <c r="L98" s="14"/>
      <c r="M98" s="13"/>
      <c r="O98" s="13"/>
      <c r="P98" s="13"/>
      <c r="Q98" s="13"/>
      <c r="R98" s="13"/>
      <c r="S98" s="13"/>
      <c r="T98" s="13"/>
      <c r="U98" s="13"/>
      <c r="V98" s="13"/>
      <c r="W98" s="13"/>
      <c r="X98" s="13"/>
      <c r="Y98" s="13"/>
      <c r="Z98" s="13"/>
      <c r="AA98" s="13"/>
      <c r="AB98" s="13"/>
      <c r="AC98" s="13"/>
      <c r="AD98" s="13"/>
      <c r="AE98" s="13"/>
    </row>
  </sheetData>
  <autoFilter ref="C80:K97" xr:uid="{00000000-0009-0000-0000-000007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SO 01.1-f - nábytek</vt:lpstr>
      <vt:lpstr>'Rekapitulace stavby'!Názvy_tisku</vt:lpstr>
      <vt:lpstr>'SO 01.1-f - nábytek'!Názvy_tisku</vt:lpstr>
      <vt:lpstr>'Rekapitulace stavby'!Oblast_tisku</vt:lpstr>
      <vt:lpstr>'SO 01.1-f - nábytek'!Oblast_tisku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2021-09-13T08:07:25Z</dcterms:created>
  <dcterms:modified xsi:type="dcterms:W3CDTF">2022-03-08T15:37:24Z</dcterms:modified>
</cp:coreProperties>
</file>